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汇总表" sheetId="4" r:id="rId1"/>
    <sheet name="会展采购申请单" sheetId="2" r:id="rId2"/>
    <sheet name="启元采购申请单" sheetId="3" r:id="rId3"/>
  </sheets>
  <definedNames>
    <definedName name="_xlnm.Print_Area" localSheetId="2">启元采购申请单!$A$1:$K$15</definedName>
    <definedName name="_xlnm.Print_Area" localSheetId="1">会展采购申请单!$A$1:$K$20</definedName>
    <definedName name="_xlnm.Print_Area" localSheetId="0">汇总表!$A$1:$D$6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11" name="ID_14B4CE044FCB45B1A84CDC4CD7A64809"/>
        <xdr:cNvPicPr>
          <a:picLocks noChangeAspect="1"/>
        </xdr:cNvPicPr>
      </xdr:nvPicPr>
      <xdr:blipFill>
        <a:blip r:embed="rId1"/>
        <a:stretch>
          <a:fillRect/>
        </a:stretch>
      </xdr:blipFill>
      <xdr:spPr>
        <a:xfrm>
          <a:off x="13927455" y="1587500"/>
          <a:ext cx="6781800" cy="6819900"/>
        </a:xfrm>
        <a:prstGeom prst="rect">
          <a:avLst/>
        </a:prstGeom>
        <a:noFill/>
        <a:ln w="9525">
          <a:noFill/>
        </a:ln>
      </xdr:spPr>
    </xdr:pic>
  </etc:cellImage>
  <etc:cellImage>
    <xdr:pic>
      <xdr:nvPicPr>
        <xdr:cNvPr id="15" name="ID_32AD72E43BA6483092EABE4D58382818"/>
        <xdr:cNvPicPr>
          <a:picLocks noChangeAspect="1"/>
        </xdr:cNvPicPr>
      </xdr:nvPicPr>
      <xdr:blipFill>
        <a:blip r:embed="rId2"/>
        <a:stretch>
          <a:fillRect/>
        </a:stretch>
      </xdr:blipFill>
      <xdr:spPr>
        <a:xfrm>
          <a:off x="13927455" y="4635500"/>
          <a:ext cx="6810375" cy="6791325"/>
        </a:xfrm>
        <a:prstGeom prst="rect">
          <a:avLst/>
        </a:prstGeom>
        <a:noFill/>
        <a:ln w="9525">
          <a:noFill/>
        </a:ln>
      </xdr:spPr>
    </xdr:pic>
  </etc:cellImage>
  <etc:cellImage>
    <xdr:pic>
      <xdr:nvPicPr>
        <xdr:cNvPr id="16" name="ID_0A31FE15E06B46758F26078110B568BF"/>
        <xdr:cNvPicPr>
          <a:picLocks noChangeAspect="1"/>
        </xdr:cNvPicPr>
      </xdr:nvPicPr>
      <xdr:blipFill>
        <a:blip r:embed="rId3"/>
        <a:stretch>
          <a:fillRect/>
        </a:stretch>
      </xdr:blipFill>
      <xdr:spPr>
        <a:xfrm>
          <a:off x="13927455" y="5397500"/>
          <a:ext cx="7000875" cy="6772275"/>
        </a:xfrm>
        <a:prstGeom prst="rect">
          <a:avLst/>
        </a:prstGeom>
        <a:noFill/>
        <a:ln w="9525">
          <a:noFill/>
        </a:ln>
      </xdr:spPr>
    </xdr:pic>
  </etc:cellImage>
  <etc:cellImage>
    <xdr:pic>
      <xdr:nvPicPr>
        <xdr:cNvPr id="17" name="ID_223A5CDCA92F46099BC219BF81C6C957"/>
        <xdr:cNvPicPr>
          <a:picLocks noChangeAspect="1"/>
        </xdr:cNvPicPr>
      </xdr:nvPicPr>
      <xdr:blipFill>
        <a:blip r:embed="rId4"/>
        <a:stretch>
          <a:fillRect/>
        </a:stretch>
      </xdr:blipFill>
      <xdr:spPr>
        <a:xfrm>
          <a:off x="13927455" y="6159500"/>
          <a:ext cx="6877050" cy="6896100"/>
        </a:xfrm>
        <a:prstGeom prst="rect">
          <a:avLst/>
        </a:prstGeom>
        <a:noFill/>
        <a:ln w="9525">
          <a:noFill/>
        </a:ln>
      </xdr:spPr>
    </xdr:pic>
  </etc:cellImage>
  <etc:cellImage>
    <xdr:pic>
      <xdr:nvPicPr>
        <xdr:cNvPr id="5" name="ID_8A803EC6E6F742CC9128ECDD51794899"/>
        <xdr:cNvPicPr>
          <a:picLocks noChangeAspect="1"/>
        </xdr:cNvPicPr>
      </xdr:nvPicPr>
      <xdr:blipFill>
        <a:blip r:embed="rId5"/>
        <a:stretch>
          <a:fillRect/>
        </a:stretch>
      </xdr:blipFill>
      <xdr:spPr>
        <a:xfrm>
          <a:off x="11922125" y="4949190"/>
          <a:ext cx="591185" cy="595630"/>
        </a:xfrm>
        <a:prstGeom prst="rect">
          <a:avLst/>
        </a:prstGeom>
        <a:noFill/>
        <a:ln w="9525">
          <a:noFill/>
        </a:ln>
      </xdr:spPr>
    </xdr:pic>
  </etc:cellImage>
  <etc:cellImage>
    <xdr:pic>
      <xdr:nvPicPr>
        <xdr:cNvPr id="2" name="ID_B8EEEF03D03D48DFA4B619222D031ECE"/>
        <xdr:cNvPicPr>
          <a:picLocks noChangeAspect="1"/>
        </xdr:cNvPicPr>
      </xdr:nvPicPr>
      <xdr:blipFill>
        <a:blip r:embed="rId6"/>
        <a:stretch>
          <a:fillRect/>
        </a:stretch>
      </xdr:blipFill>
      <xdr:spPr>
        <a:xfrm>
          <a:off x="12797155" y="8089900"/>
          <a:ext cx="7648575" cy="7019925"/>
        </a:xfrm>
        <a:prstGeom prst="rect">
          <a:avLst/>
        </a:prstGeom>
        <a:noFill/>
        <a:ln w="9525">
          <a:noFill/>
        </a:ln>
      </xdr:spPr>
    </xdr:pic>
  </etc:cellImage>
  <etc:cellImage>
    <xdr:pic>
      <xdr:nvPicPr>
        <xdr:cNvPr id="3" name="ID_13857D8D18DB44019EC1973EDA4A4F50"/>
        <xdr:cNvPicPr>
          <a:picLocks noChangeAspect="1"/>
        </xdr:cNvPicPr>
      </xdr:nvPicPr>
      <xdr:blipFill>
        <a:blip r:embed="rId7"/>
        <a:stretch>
          <a:fillRect/>
        </a:stretch>
      </xdr:blipFill>
      <xdr:spPr>
        <a:xfrm>
          <a:off x="12797155" y="7264400"/>
          <a:ext cx="8277225" cy="7143750"/>
        </a:xfrm>
        <a:prstGeom prst="rect">
          <a:avLst/>
        </a:prstGeom>
        <a:noFill/>
        <a:ln w="9525">
          <a:noFill/>
        </a:ln>
      </xdr:spPr>
    </xdr:pic>
  </etc:cellImage>
  <etc:cellImage>
    <xdr:pic>
      <xdr:nvPicPr>
        <xdr:cNvPr id="7" name="ID_1748C91E9B6844178936FFA13681B007"/>
        <xdr:cNvPicPr>
          <a:picLocks noChangeAspect="1"/>
        </xdr:cNvPicPr>
      </xdr:nvPicPr>
      <xdr:blipFill>
        <a:blip r:embed="rId8"/>
        <a:stretch>
          <a:fillRect/>
        </a:stretch>
      </xdr:blipFill>
      <xdr:spPr>
        <a:xfrm>
          <a:off x="12797155" y="11391900"/>
          <a:ext cx="7829550" cy="7115175"/>
        </a:xfrm>
        <a:prstGeom prst="rect">
          <a:avLst/>
        </a:prstGeom>
        <a:noFill/>
        <a:ln w="9525">
          <a:noFill/>
        </a:ln>
      </xdr:spPr>
    </xdr:pic>
  </etc:cellImage>
  <etc:cellImage>
    <xdr:pic>
      <xdr:nvPicPr>
        <xdr:cNvPr id="8" name="ID_43CE13A7A331498F85C485FFFE765833"/>
        <xdr:cNvPicPr>
          <a:picLocks noChangeAspect="1"/>
        </xdr:cNvPicPr>
      </xdr:nvPicPr>
      <xdr:blipFill>
        <a:blip r:embed="rId9"/>
        <a:stretch>
          <a:fillRect/>
        </a:stretch>
      </xdr:blipFill>
      <xdr:spPr>
        <a:xfrm>
          <a:off x="12797155" y="9740900"/>
          <a:ext cx="7781925" cy="6991350"/>
        </a:xfrm>
        <a:prstGeom prst="rect">
          <a:avLst/>
        </a:prstGeom>
        <a:noFill/>
        <a:ln w="9525">
          <a:noFill/>
        </a:ln>
      </xdr:spPr>
    </xdr:pic>
  </etc:cellImage>
  <etc:cellImage>
    <xdr:pic>
      <xdr:nvPicPr>
        <xdr:cNvPr id="9" name="ID_D64E4F75A60E4F56939F8ED60B6E2198"/>
        <xdr:cNvPicPr>
          <a:picLocks noChangeAspect="1"/>
        </xdr:cNvPicPr>
      </xdr:nvPicPr>
      <xdr:blipFill>
        <a:blip r:embed="rId10"/>
        <a:stretch>
          <a:fillRect/>
        </a:stretch>
      </xdr:blipFill>
      <xdr:spPr>
        <a:xfrm>
          <a:off x="12797155" y="12217400"/>
          <a:ext cx="8267700" cy="7077075"/>
        </a:xfrm>
        <a:prstGeom prst="rect">
          <a:avLst/>
        </a:prstGeom>
        <a:noFill/>
        <a:ln w="9525">
          <a:noFill/>
        </a:ln>
      </xdr:spPr>
    </xdr:pic>
  </etc:cellImage>
  <etc:cellImage>
    <xdr:pic>
      <xdr:nvPicPr>
        <xdr:cNvPr id="12" name="ID_215F62920BEB4D3E93AD7A51B277F3AB"/>
        <xdr:cNvPicPr>
          <a:picLocks noChangeAspect="1"/>
        </xdr:cNvPicPr>
      </xdr:nvPicPr>
      <xdr:blipFill>
        <a:blip r:embed="rId11"/>
        <a:stretch>
          <a:fillRect/>
        </a:stretch>
      </xdr:blipFill>
      <xdr:spPr>
        <a:xfrm>
          <a:off x="12797155" y="13042900"/>
          <a:ext cx="8220075" cy="7019925"/>
        </a:xfrm>
        <a:prstGeom prst="rect">
          <a:avLst/>
        </a:prstGeom>
        <a:noFill/>
        <a:ln w="9525">
          <a:noFill/>
        </a:ln>
      </xdr:spPr>
    </xdr:pic>
  </etc:cellImage>
  <etc:cellImage>
    <xdr:pic>
      <xdr:nvPicPr>
        <xdr:cNvPr id="13" name="ID_34FFD07ED8234BD9A34CCAA6B470B3AC"/>
        <xdr:cNvPicPr>
          <a:picLocks noChangeAspect="1"/>
        </xdr:cNvPicPr>
      </xdr:nvPicPr>
      <xdr:blipFill>
        <a:blip r:embed="rId12"/>
        <a:stretch>
          <a:fillRect/>
        </a:stretch>
      </xdr:blipFill>
      <xdr:spPr>
        <a:xfrm>
          <a:off x="12797155" y="13868400"/>
          <a:ext cx="8305800" cy="7077075"/>
        </a:xfrm>
        <a:prstGeom prst="rect">
          <a:avLst/>
        </a:prstGeom>
        <a:noFill/>
        <a:ln w="9525">
          <a:noFill/>
        </a:ln>
      </xdr:spPr>
    </xdr:pic>
  </etc:cellImage>
  <etc:cellImage>
    <xdr:pic>
      <xdr:nvPicPr>
        <xdr:cNvPr id="10" name="ID_1BB994047B9D476485F0039E99D4F48F"/>
        <xdr:cNvPicPr>
          <a:picLocks noChangeAspect="1"/>
        </xdr:cNvPicPr>
      </xdr:nvPicPr>
      <xdr:blipFill>
        <a:blip r:embed="rId13"/>
        <a:stretch>
          <a:fillRect/>
        </a:stretch>
      </xdr:blipFill>
      <xdr:spPr>
        <a:xfrm>
          <a:off x="11911330" y="3339465"/>
          <a:ext cx="817245" cy="824865"/>
        </a:xfrm>
        <a:prstGeom prst="rect">
          <a:avLst/>
        </a:prstGeom>
        <a:noFill/>
        <a:ln w="9525">
          <a:noFill/>
        </a:ln>
      </xdr:spPr>
    </xdr:pic>
  </etc:cellImage>
  <etc:cellImage>
    <xdr:pic>
      <xdr:nvPicPr>
        <xdr:cNvPr id="121" name="ID_57BEAEACD444484783BB1665B26C3840" descr="687ea5ae44e7be4a8c3bb85cbe48ff2d"/>
        <xdr:cNvPicPr>
          <a:picLocks noChangeAspect="1"/>
        </xdr:cNvPicPr>
      </xdr:nvPicPr>
      <xdr:blipFill>
        <a:blip r:embed="rId14"/>
        <a:stretch>
          <a:fillRect/>
        </a:stretch>
      </xdr:blipFill>
      <xdr:spPr>
        <a:xfrm>
          <a:off x="11120755" y="18305780"/>
          <a:ext cx="1257300" cy="737235"/>
        </a:xfrm>
        <a:prstGeom prst="rect">
          <a:avLst/>
        </a:prstGeom>
      </xdr:spPr>
    </xdr:pic>
  </etc:cellImage>
  <etc:cellImage>
    <xdr:pic>
      <xdr:nvPicPr>
        <xdr:cNvPr id="122" name="ID_D70876D6DE0A43C39359841BBB098E7A" descr="452ae6de11eea45acfff56a48960c9a3"/>
        <xdr:cNvPicPr>
          <a:picLocks noChangeAspect="1"/>
        </xdr:cNvPicPr>
      </xdr:nvPicPr>
      <xdr:blipFill>
        <a:blip r:embed="rId15"/>
        <a:stretch>
          <a:fillRect/>
        </a:stretch>
      </xdr:blipFill>
      <xdr:spPr>
        <a:xfrm>
          <a:off x="11106785" y="19067780"/>
          <a:ext cx="1285240" cy="737235"/>
        </a:xfrm>
        <a:prstGeom prst="rect">
          <a:avLst/>
        </a:prstGeom>
      </xdr:spPr>
    </xdr:pic>
  </etc:cellImage>
  <etc:cellImage>
    <xdr:pic>
      <xdr:nvPicPr>
        <xdr:cNvPr id="123" name="ID_2DC6E620F1D64B5AAB78E7635B689328" descr="d5724b7d6d6e703f30d7bb6901ef5a5e"/>
        <xdr:cNvPicPr>
          <a:picLocks noChangeAspect="1"/>
        </xdr:cNvPicPr>
      </xdr:nvPicPr>
      <xdr:blipFill>
        <a:blip r:embed="rId16"/>
        <a:stretch>
          <a:fillRect/>
        </a:stretch>
      </xdr:blipFill>
      <xdr:spPr>
        <a:xfrm>
          <a:off x="11139170" y="19829780"/>
          <a:ext cx="1219835" cy="737235"/>
        </a:xfrm>
        <a:prstGeom prst="rect">
          <a:avLst/>
        </a:prstGeom>
      </xdr:spPr>
    </xdr:pic>
  </etc:cellImage>
  <etc:cellImage>
    <xdr:pic>
      <xdr:nvPicPr>
        <xdr:cNvPr id="124" name="ID_CBA9120EE54149488514F1BEE4F8E361" descr="1147f40af588f551fc5d557a2da82200"/>
        <xdr:cNvPicPr>
          <a:picLocks noChangeAspect="1"/>
        </xdr:cNvPicPr>
      </xdr:nvPicPr>
      <xdr:blipFill>
        <a:blip r:embed="rId17"/>
        <a:stretch>
          <a:fillRect/>
        </a:stretch>
      </xdr:blipFill>
      <xdr:spPr>
        <a:xfrm>
          <a:off x="11102975" y="20591780"/>
          <a:ext cx="1293495" cy="737235"/>
        </a:xfrm>
        <a:prstGeom prst="rect">
          <a:avLst/>
        </a:prstGeom>
      </xdr:spPr>
    </xdr:pic>
  </etc:cellImage>
  <etc:cellImage>
    <xdr:pic>
      <xdr:nvPicPr>
        <xdr:cNvPr id="19" name="ID_81F9CBE0FC2E4DFE8EDA58D1DE2A578B" descr="6e943e31fdac0618e81e1c5e17713a3c"/>
        <xdr:cNvPicPr>
          <a:picLocks noChangeAspect="1"/>
        </xdr:cNvPicPr>
      </xdr:nvPicPr>
      <xdr:blipFill>
        <a:blip r:embed="rId18"/>
        <a:stretch>
          <a:fillRect/>
        </a:stretch>
      </xdr:blipFill>
      <xdr:spPr>
        <a:xfrm>
          <a:off x="9589770" y="3108960"/>
          <a:ext cx="10054590" cy="6529070"/>
        </a:xfrm>
        <a:prstGeom prst="rect">
          <a:avLst/>
        </a:prstGeom>
      </xdr:spPr>
    </xdr:pic>
  </etc:cellImage>
  <etc:cellImage>
    <xdr:pic>
      <xdr:nvPicPr>
        <xdr:cNvPr id="20" name="ID_7BB622CC781045D7AC6A2C105D6FB2E0" descr="5f965a7482f2f2822a613c4e8465b5fd"/>
        <xdr:cNvPicPr>
          <a:picLocks noChangeAspect="1"/>
        </xdr:cNvPicPr>
      </xdr:nvPicPr>
      <xdr:blipFill>
        <a:blip r:embed="rId19"/>
        <a:stretch>
          <a:fillRect/>
        </a:stretch>
      </xdr:blipFill>
      <xdr:spPr>
        <a:xfrm>
          <a:off x="9734550" y="2415540"/>
          <a:ext cx="10054590" cy="4919345"/>
        </a:xfrm>
        <a:prstGeom prst="rect">
          <a:avLst/>
        </a:prstGeom>
      </xdr:spPr>
    </xdr:pic>
  </etc:cellImage>
  <etc:cellImage>
    <xdr:pic>
      <xdr:nvPicPr>
        <xdr:cNvPr id="21" name="ID_BD21C742AA9B47B9862ECE9059DF0BA6" descr="d114a8333f642b58a2997c15453f08a8"/>
        <xdr:cNvPicPr>
          <a:picLocks noChangeAspect="1"/>
        </xdr:cNvPicPr>
      </xdr:nvPicPr>
      <xdr:blipFill>
        <a:blip r:embed="rId20"/>
        <a:stretch>
          <a:fillRect/>
        </a:stretch>
      </xdr:blipFill>
      <xdr:spPr>
        <a:xfrm>
          <a:off x="9536430" y="7749540"/>
          <a:ext cx="10054590" cy="6393815"/>
        </a:xfrm>
        <a:prstGeom prst="rect">
          <a:avLst/>
        </a:prstGeom>
      </xdr:spPr>
    </xdr:pic>
  </etc:cellImage>
  <etc:cellImage>
    <xdr:pic>
      <xdr:nvPicPr>
        <xdr:cNvPr id="22" name="ID_5722C04E12D8469BB4CA6629AEF4020B" descr="4b36008c1a5bac7e5dc609cccd80bed2"/>
        <xdr:cNvPicPr>
          <a:picLocks noChangeAspect="1"/>
        </xdr:cNvPicPr>
      </xdr:nvPicPr>
      <xdr:blipFill>
        <a:blip r:embed="rId21"/>
        <a:stretch>
          <a:fillRect/>
        </a:stretch>
      </xdr:blipFill>
      <xdr:spPr>
        <a:xfrm>
          <a:off x="9620250" y="6873240"/>
          <a:ext cx="10054590" cy="6143625"/>
        </a:xfrm>
        <a:prstGeom prst="rect">
          <a:avLst/>
        </a:prstGeom>
      </xdr:spPr>
    </xdr:pic>
  </etc:cellImage>
  <etc:cellImage>
    <xdr:pic>
      <xdr:nvPicPr>
        <xdr:cNvPr id="129" name="ID_FF806555F1384F1BB84AAAC68DE65B04" descr="44914b4ba0a60ddc0ad96fe9ffbe163f"/>
        <xdr:cNvPicPr>
          <a:picLocks noChangeAspect="1"/>
        </xdr:cNvPicPr>
      </xdr:nvPicPr>
      <xdr:blipFill>
        <a:blip r:embed="rId22"/>
        <a:stretch>
          <a:fillRect/>
        </a:stretch>
      </xdr:blipFill>
      <xdr:spPr>
        <a:xfrm>
          <a:off x="11090910" y="24401780"/>
          <a:ext cx="1316990" cy="737235"/>
        </a:xfrm>
        <a:prstGeom prst="rect">
          <a:avLst/>
        </a:prstGeom>
      </xdr:spPr>
    </xdr:pic>
  </etc:cellImage>
  <etc:cellImage>
    <xdr:pic>
      <xdr:nvPicPr>
        <xdr:cNvPr id="109" name="ID_98B4DF0EDF8C4276BE4204F3FEDDAB3C" descr="cb54754854cb3b23fc3c32c92649e061"/>
        <xdr:cNvPicPr>
          <a:picLocks noChangeAspect="1"/>
        </xdr:cNvPicPr>
      </xdr:nvPicPr>
      <xdr:blipFill>
        <a:blip r:embed="rId23"/>
        <a:stretch>
          <a:fillRect/>
        </a:stretch>
      </xdr:blipFill>
      <xdr:spPr>
        <a:xfrm>
          <a:off x="11156950" y="9161780"/>
          <a:ext cx="1184910" cy="737235"/>
        </a:xfrm>
        <a:prstGeom prst="rect">
          <a:avLst/>
        </a:prstGeom>
      </xdr:spPr>
    </xdr:pic>
  </etc:cellImage>
  <etc:cellImage>
    <xdr:pic>
      <xdr:nvPicPr>
        <xdr:cNvPr id="24" name="ID_4946DBA673CF4E2C9C334933548AEC14" descr="4a893206c6e65331c74b4ce253e9235d"/>
        <xdr:cNvPicPr>
          <a:picLocks noChangeAspect="1"/>
        </xdr:cNvPicPr>
      </xdr:nvPicPr>
      <xdr:blipFill>
        <a:blip r:embed="rId24"/>
        <a:stretch>
          <a:fillRect/>
        </a:stretch>
      </xdr:blipFill>
      <xdr:spPr>
        <a:xfrm>
          <a:off x="10993120" y="5981700"/>
          <a:ext cx="10039985" cy="5428615"/>
        </a:xfrm>
        <a:prstGeom prst="rect">
          <a:avLst/>
        </a:prstGeom>
      </xdr:spPr>
    </xdr:pic>
  </etc:cellImage>
  <etc:cellImage>
    <xdr:pic>
      <xdr:nvPicPr>
        <xdr:cNvPr id="25" name="ID_FFFC082442854FA6AE66BA80EE6B86E5" descr="41c15ea3937b08506b492b19cddd6865"/>
        <xdr:cNvPicPr>
          <a:picLocks noChangeAspect="1"/>
        </xdr:cNvPicPr>
      </xdr:nvPicPr>
      <xdr:blipFill>
        <a:blip r:embed="rId25"/>
        <a:stretch>
          <a:fillRect/>
        </a:stretch>
      </xdr:blipFill>
      <xdr:spPr>
        <a:xfrm>
          <a:off x="11125200" y="6491605"/>
          <a:ext cx="10039985" cy="5934075"/>
        </a:xfrm>
        <a:prstGeom prst="rect">
          <a:avLst/>
        </a:prstGeom>
      </xdr:spPr>
    </xdr:pic>
  </etc:cellImage>
</etc:cellImages>
</file>

<file path=xl/sharedStrings.xml><?xml version="1.0" encoding="utf-8"?>
<sst xmlns="http://schemas.openxmlformats.org/spreadsheetml/2006/main" count="189" uniqueCount="96">
  <si>
    <t>阜阳市建投乐居物业2月份采购清单汇总表</t>
  </si>
  <si>
    <t>序号</t>
  </si>
  <si>
    <t>项目</t>
  </si>
  <si>
    <t>不含税金额</t>
  </si>
  <si>
    <t>备注</t>
  </si>
  <si>
    <t>阜阳会展中心</t>
  </si>
  <si>
    <t>启元项目</t>
  </si>
  <si>
    <t>税率</t>
  </si>
  <si>
    <t>按实际开票税率填写</t>
  </si>
  <si>
    <t>含税金额合计</t>
  </si>
  <si>
    <t>会展中心物资采购报价清单</t>
  </si>
  <si>
    <t>品类</t>
  </si>
  <si>
    <t>物品</t>
  </si>
  <si>
    <t>规格</t>
  </si>
  <si>
    <t>单位</t>
  </si>
  <si>
    <t>申购数量</t>
  </si>
  <si>
    <t>不含税单价</t>
  </si>
  <si>
    <t>不含税总价</t>
  </si>
  <si>
    <t>参考图片</t>
  </si>
  <si>
    <t>会展中心</t>
  </si>
  <si>
    <t>秩序类</t>
  </si>
  <si>
    <t>推雪铲</t>
  </si>
  <si>
    <t>推雪铲 锰钢除雪铲 大号加厚推雪板塑料除雪锹铲雪板破冰铲 粮食铲 农用除雪工具 锰钢推雪铲 黑色</t>
  </si>
  <si>
    <t>把</t>
  </si>
  <si>
    <t>融雪剂</t>
  </si>
  <si>
    <t>融雪剂 除雪剂50斤/袋 卫工业盐小区道路化冰剂除雪防冻剂 除冰融雪剂50kg*10袋</t>
  </si>
  <si>
    <t>袋(10袋装)</t>
  </si>
  <si>
    <t>除冰铲</t>
  </si>
  <si>
    <t>漫德莱 除冰铲破冰铲凿冰锰钢淬火加厚户外路面铲雪铲冰工具 破冰铲+木杆整套</t>
  </si>
  <si>
    <t>个</t>
  </si>
  <si>
    <t>大扫把</t>
  </si>
  <si>
    <t>竹大扫把竹竿扫把环卫马路物业学校工厂室外柏油道路地面清扫清洁大号笤帚扫帚/竹枝一体</t>
  </si>
  <si>
    <t>线手套</t>
  </si>
  <si>
    <t>众安 劳保手套 加厚线手套加密耐磨防护棉线手套HF220 付 20付（京仓闪送）</t>
  </si>
  <si>
    <t>套（20付）</t>
  </si>
  <si>
    <t>消防接口转换接头</t>
  </si>
  <si>
    <t>80转65</t>
  </si>
  <si>
    <t>工程类</t>
  </si>
  <si>
    <t>胶手套</t>
  </si>
  <si>
    <t>中号乳胶</t>
  </si>
  <si>
    <t>套（12付）</t>
  </si>
  <si>
    <t>图片供参考，以规格列要求为准</t>
  </si>
  <si>
    <t>十字燕尾丝</t>
  </si>
  <si>
    <t>L:38mm</t>
  </si>
  <si>
    <t>包（50）</t>
  </si>
  <si>
    <t>L:25mm</t>
  </si>
  <si>
    <t>M3.5自攻螺丝</t>
  </si>
  <si>
    <t>长20mm，国产优质</t>
  </si>
  <si>
    <t>包（100）</t>
  </si>
  <si>
    <t>M4.2自攻螺丝</t>
  </si>
  <si>
    <t>长40mm，国产优质</t>
  </si>
  <si>
    <t>地插</t>
  </si>
  <si>
    <t>（公牛）全铜，滑盖式，五孔插座，国产优质</t>
  </si>
  <si>
    <t>标签机</t>
  </si>
  <si>
    <t>兄弟(brother)PT-D210便携式入型标签打印机多种供电方式家用不干胶可爱打签机打价机</t>
  </si>
  <si>
    <t>台</t>
  </si>
  <si>
    <t>标签机色带</t>
  </si>
  <si>
    <t>12mm，兄弟（brother）</t>
  </si>
  <si>
    <t>卷</t>
  </si>
  <si>
    <t>防火门通锁锁芯(设备间）</t>
  </si>
  <si>
    <t>3mm通锁锁芯</t>
  </si>
  <si>
    <t>防火门通锁锁芯（疏散通道）</t>
  </si>
  <si>
    <t>防火门通锁锁芯（高配室）</t>
  </si>
  <si>
    <t>不含税金额合计</t>
  </si>
  <si>
    <t>启元小区物资采购报价清单</t>
  </si>
  <si>
    <t>启元小区</t>
  </si>
  <si>
    <t>客服类</t>
  </si>
  <si>
    <t>水磨汤圆</t>
  </si>
  <si>
    <t>5袋x500g/黑芝麻/花生口味混合装</t>
  </si>
  <si>
    <t>盒</t>
  </si>
  <si>
    <t>一次性小碗</t>
  </si>
  <si>
    <t>一次性碗透明塑料饺子汤圆碗50只装</t>
  </si>
  <si>
    <t>套</t>
  </si>
  <si>
    <t>勺子</t>
  </si>
  <si>
    <t>一次性勺子50只装</t>
  </si>
  <si>
    <t>花灯+灯谜</t>
  </si>
  <si>
    <t>灯笼灯谜花灯中式100个装/带安装绳</t>
  </si>
  <si>
    <t>桌子</t>
  </si>
  <si>
    <t>140长40宽75高双层木纹色</t>
  </si>
  <si>
    <t>条</t>
  </si>
  <si>
    <t>鲜花玫瑰康乃馨混搭</t>
  </si>
  <si>
    <t>鲜花长度在40cm左右，花苞直径在2-3cm左右</t>
  </si>
  <si>
    <t>束</t>
  </si>
  <si>
    <t>小蛋糕</t>
  </si>
  <si>
    <t>港荣蒸蛋糕奶香900g面包小零食</t>
  </si>
  <si>
    <t>箱</t>
  </si>
  <si>
    <t>甜点</t>
  </si>
  <si>
    <t>港荣蒸蛋糕蓝莓夹心480g早餐面包零食纯蛋糕中西式糕点心</t>
  </si>
  <si>
    <t>兰花豆香酥蚕豆</t>
  </si>
  <si>
    <t>12克*60袋（香辣味+牛肉味）</t>
  </si>
  <si>
    <t>洽洽香瓜子</t>
  </si>
  <si>
    <t>混装口味10袋</t>
  </si>
  <si>
    <t>种子</t>
  </si>
  <si>
    <t>含羞草+猫薄荷/种类混合装</t>
  </si>
  <si>
    <t>一次性杯子</t>
  </si>
  <si>
    <t>一次性塑料杯300ml/100个装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</si>
</sst>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Red]\(0.00\)"/>
  </numFmts>
  <fonts count="31">
    <font>
      <sz val="11"/>
      <color theme="1"/>
      <name val="宋体"/>
      <charset val="134"/>
      <scheme val="minor"/>
    </font>
    <font>
      <sz val="12"/>
      <color theme="1"/>
      <name val="微软雅黑"/>
      <charset val="134"/>
    </font>
    <font>
      <b/>
      <sz val="12"/>
      <color theme="1"/>
      <name val="微软雅黑"/>
      <charset val="134"/>
    </font>
    <font>
      <sz val="11"/>
      <color theme="1"/>
      <name val="微软雅黑"/>
      <charset val="134"/>
    </font>
    <font>
      <b/>
      <sz val="11"/>
      <color theme="1"/>
      <name val="微软雅黑"/>
      <charset val="134"/>
    </font>
    <font>
      <b/>
      <sz val="10"/>
      <color theme="1"/>
      <name val="微软雅黑"/>
      <charset val="134"/>
    </font>
    <font>
      <sz val="10"/>
      <color theme="1"/>
      <name val="微软雅黑"/>
      <charset val="134"/>
    </font>
    <font>
      <sz val="10"/>
      <color rgb="FF000000"/>
      <name val="微软雅黑"/>
      <charset val="134"/>
    </font>
    <font>
      <u/>
      <sz val="10"/>
      <color rgb="FF800080"/>
      <name val="微软雅黑"/>
      <charset val="134"/>
    </font>
    <font>
      <sz val="10"/>
      <name val="微软雅黑"/>
      <charset val="134"/>
    </font>
    <font>
      <b/>
      <sz val="14"/>
      <color theme="1"/>
      <name val="微软雅黑"/>
      <charset val="134"/>
    </font>
    <font>
      <sz val="14"/>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style="thin">
        <color rgb="FF000000"/>
      </left>
      <right/>
      <top style="thin">
        <color rgb="FF000000"/>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2" fillId="0" borderId="0">
      <alignment vertical="center"/>
    </xf>
    <xf numFmtId="0" fontId="13" fillId="0" borderId="0">
      <alignment vertical="center"/>
    </xf>
    <xf numFmtId="0" fontId="0" fillId="4" borderId="9">
      <alignment vertical="center"/>
    </xf>
    <xf numFmtId="0" fontId="14" fillId="0" borderId="0">
      <alignment vertical="center"/>
    </xf>
    <xf numFmtId="0" fontId="15" fillId="0" borderId="0">
      <alignment vertical="center"/>
    </xf>
    <xf numFmtId="0" fontId="16" fillId="0" borderId="0">
      <alignment vertical="center"/>
    </xf>
    <xf numFmtId="0" fontId="17" fillId="0" borderId="10">
      <alignment vertical="center"/>
    </xf>
    <xf numFmtId="0" fontId="18" fillId="0" borderId="10">
      <alignment vertical="center"/>
    </xf>
    <xf numFmtId="0" fontId="19" fillId="0" borderId="11">
      <alignment vertical="center"/>
    </xf>
    <xf numFmtId="0" fontId="19" fillId="0" borderId="0">
      <alignment vertical="center"/>
    </xf>
    <xf numFmtId="0" fontId="20" fillId="5" borderId="12">
      <alignment vertical="center"/>
    </xf>
    <xf numFmtId="0" fontId="21" fillId="6" borderId="13">
      <alignment vertical="center"/>
    </xf>
    <xf numFmtId="0" fontId="22" fillId="6" borderId="12">
      <alignment vertical="center"/>
    </xf>
    <xf numFmtId="0" fontId="23" fillId="7" borderId="14">
      <alignment vertical="center"/>
    </xf>
    <xf numFmtId="0" fontId="24" fillId="0" borderId="15">
      <alignment vertical="center"/>
    </xf>
    <xf numFmtId="0" fontId="25" fillId="0" borderId="16">
      <alignment vertical="center"/>
    </xf>
    <xf numFmtId="0" fontId="26" fillId="8" borderId="0">
      <alignment vertical="center"/>
    </xf>
    <xf numFmtId="0" fontId="27" fillId="9" borderId="0">
      <alignment vertical="center"/>
    </xf>
    <xf numFmtId="0" fontId="28" fillId="10" borderId="0">
      <alignment vertical="center"/>
    </xf>
    <xf numFmtId="0" fontId="29" fillId="11" borderId="0">
      <alignment vertical="center"/>
    </xf>
    <xf numFmtId="0" fontId="30" fillId="12" borderId="0">
      <alignment vertical="center"/>
    </xf>
    <xf numFmtId="0" fontId="30" fillId="13" borderId="0">
      <alignment vertical="center"/>
    </xf>
    <xf numFmtId="0" fontId="29" fillId="14" borderId="0">
      <alignment vertical="center"/>
    </xf>
    <xf numFmtId="0" fontId="29" fillId="15" borderId="0">
      <alignment vertical="center"/>
    </xf>
    <xf numFmtId="0" fontId="30" fillId="16" borderId="0">
      <alignment vertical="center"/>
    </xf>
    <xf numFmtId="0" fontId="30" fillId="17" borderId="0">
      <alignment vertical="center"/>
    </xf>
    <xf numFmtId="0" fontId="29" fillId="18" borderId="0">
      <alignment vertical="center"/>
    </xf>
    <xf numFmtId="0" fontId="29" fillId="19" borderId="0">
      <alignment vertical="center"/>
    </xf>
    <xf numFmtId="0" fontId="30" fillId="20" borderId="0">
      <alignment vertical="center"/>
    </xf>
    <xf numFmtId="0" fontId="30" fillId="21" borderId="0">
      <alignment vertical="center"/>
    </xf>
    <xf numFmtId="0" fontId="29" fillId="22" borderId="0">
      <alignment vertical="center"/>
    </xf>
    <xf numFmtId="0" fontId="29" fillId="23" borderId="0">
      <alignment vertical="center"/>
    </xf>
    <xf numFmtId="0" fontId="30" fillId="24" borderId="0">
      <alignment vertical="center"/>
    </xf>
    <xf numFmtId="0" fontId="30" fillId="25" borderId="0">
      <alignment vertical="center"/>
    </xf>
    <xf numFmtId="0" fontId="29" fillId="26" borderId="0">
      <alignment vertical="center"/>
    </xf>
    <xf numFmtId="0" fontId="29" fillId="27" borderId="0">
      <alignment vertical="center"/>
    </xf>
    <xf numFmtId="0" fontId="30" fillId="28" borderId="0">
      <alignment vertical="center"/>
    </xf>
    <xf numFmtId="0" fontId="30" fillId="29" borderId="0">
      <alignment vertical="center"/>
    </xf>
    <xf numFmtId="0" fontId="29" fillId="30" borderId="0">
      <alignment vertical="center"/>
    </xf>
    <xf numFmtId="0" fontId="29" fillId="31" borderId="0">
      <alignment vertical="center"/>
    </xf>
    <xf numFmtId="0" fontId="30" fillId="32" borderId="0">
      <alignment vertical="center"/>
    </xf>
    <xf numFmtId="0" fontId="30" fillId="33" borderId="0">
      <alignment vertical="center"/>
    </xf>
    <xf numFmtId="0" fontId="29" fillId="34" borderId="0">
      <alignment vertical="center"/>
    </xf>
  </cellStyleXfs>
  <cellXfs count="52">
    <xf numFmtId="0" fontId="0" fillId="0" borderId="0" xfId="0"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176" fontId="6" fillId="2" borderId="1" xfId="0" applyNumberFormat="1" applyFont="1" applyFill="1" applyBorder="1" applyAlignment="1">
      <alignment horizontal="center" vertical="center"/>
    </xf>
    <xf numFmtId="176" fontId="6" fillId="0" borderId="1" xfId="0" applyNumberFormat="1" applyFont="1" applyBorder="1" applyAlignment="1">
      <alignment horizontal="center" vertical="center"/>
    </xf>
    <xf numFmtId="0" fontId="6" fillId="3" borderId="2" xfId="0" applyFont="1" applyFill="1" applyBorder="1" applyAlignment="1">
      <alignment horizontal="center" vertical="center" wrapText="1"/>
    </xf>
    <xf numFmtId="0" fontId="6" fillId="0" borderId="1" xfId="0" applyFont="1" applyBorder="1" applyAlignment="1">
      <alignment vertical="center" wrapText="1"/>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176" fontId="6" fillId="2" borderId="3" xfId="0" applyNumberFormat="1" applyFont="1" applyFill="1" applyBorder="1" applyAlignment="1">
      <alignment horizontal="center" vertical="center"/>
    </xf>
    <xf numFmtId="0" fontId="6" fillId="3" borderId="4"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0" borderId="5"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176" fontId="1" fillId="0" borderId="5" xfId="0" applyNumberFormat="1" applyFont="1" applyBorder="1" applyAlignment="1">
      <alignment horizontal="center" vertical="center"/>
    </xf>
    <xf numFmtId="176" fontId="1" fillId="0" borderId="6" xfId="0" applyNumberFormat="1" applyFont="1" applyBorder="1" applyAlignment="1">
      <alignment horizontal="center" vertical="center"/>
    </xf>
    <xf numFmtId="176" fontId="1" fillId="0" borderId="7" xfId="0" applyNumberFormat="1" applyFont="1" applyBorder="1" applyAlignment="1">
      <alignment horizontal="center" vertical="center"/>
    </xf>
    <xf numFmtId="0" fontId="1" fillId="0" borderId="1" xfId="0" applyFont="1" applyBorder="1" applyAlignment="1">
      <alignment vertical="center"/>
    </xf>
    <xf numFmtId="0" fontId="5" fillId="0" borderId="0" xfId="0" applyFont="1" applyAlignment="1">
      <alignment vertical="center"/>
    </xf>
    <xf numFmtId="0" fontId="6" fillId="0" borderId="0" xfId="0" applyFont="1" applyAlignment="1">
      <alignment vertical="center"/>
    </xf>
    <xf numFmtId="0" fontId="1" fillId="0" borderId="0" xfId="0" applyFont="1"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7" fillId="0" borderId="1" xfId="0" applyFont="1" applyBorder="1" applyAlignment="1">
      <alignment horizontal="center" vertical="center" wrapText="1"/>
    </xf>
    <xf numFmtId="177" fontId="7" fillId="0" borderId="1" xfId="0" applyNumberFormat="1" applyFont="1" applyBorder="1" applyAlignment="1">
      <alignment horizontal="center" vertical="center" wrapText="1"/>
    </xf>
    <xf numFmtId="178" fontId="7" fillId="2" borderId="1" xfId="0" applyNumberFormat="1" applyFont="1" applyFill="1" applyBorder="1" applyAlignment="1">
      <alignment horizontal="center" vertical="center" wrapText="1"/>
    </xf>
    <xf numFmtId="178" fontId="7" fillId="0" borderId="1" xfId="0" applyNumberFormat="1" applyFont="1" applyBorder="1" applyAlignment="1">
      <alignment horizontal="center" vertical="center" wrapText="1"/>
    </xf>
    <xf numFmtId="0" fontId="6" fillId="0" borderId="1" xfId="0" applyFont="1" applyBorder="1">
      <alignment vertical="center"/>
    </xf>
    <xf numFmtId="0" fontId="8" fillId="0" borderId="1" xfId="0" applyFont="1" applyBorder="1" applyAlignment="1">
      <alignment horizontal="center" vertical="center" wrapText="1"/>
    </xf>
    <xf numFmtId="178" fontId="6" fillId="2" borderId="1" xfId="0" applyNumberFormat="1" applyFont="1" applyFill="1" applyBorder="1" applyAlignment="1">
      <alignment horizontal="center" vertical="center"/>
    </xf>
    <xf numFmtId="0" fontId="6" fillId="0" borderId="1" xfId="0" applyFont="1" applyBorder="1" applyAlignment="1">
      <alignment vertical="center"/>
    </xf>
    <xf numFmtId="0" fontId="6" fillId="2" borderId="1" xfId="0" applyFont="1" applyFill="1" applyBorder="1" applyAlignment="1">
      <alignment horizontal="center" vertical="center"/>
    </xf>
    <xf numFmtId="0" fontId="9" fillId="0" borderId="1" xfId="0" applyFont="1" applyFill="1" applyBorder="1" applyAlignment="1">
      <alignment horizontal="center" vertical="center"/>
    </xf>
    <xf numFmtId="0" fontId="6" fillId="0" borderId="1" xfId="0" applyFont="1" applyBorder="1" applyAlignment="1">
      <alignment horizontal="left" vertical="center"/>
    </xf>
    <xf numFmtId="0" fontId="3" fillId="0" borderId="0" xfId="0" applyFont="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1" fillId="0" borderId="1" xfId="0" applyFont="1" applyBorder="1" applyAlignment="1">
      <alignment horizontal="center" vertical="center"/>
    </xf>
    <xf numFmtId="176" fontId="11" fillId="0" borderId="1" xfId="0" applyNumberFormat="1" applyFont="1" applyBorder="1" applyAlignment="1">
      <alignment horizontal="center" vertical="center"/>
    </xf>
    <xf numFmtId="0" fontId="3" fillId="0" borderId="1" xfId="0" applyFont="1" applyBorder="1" applyAlignment="1">
      <alignment horizontal="center" vertical="center"/>
    </xf>
    <xf numFmtId="9" fontId="11" fillId="0" borderId="1" xfId="0" applyNumberFormat="1"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jpeg"/><Relationship Id="rId22" Type="http://schemas.openxmlformats.org/officeDocument/2006/relationships/image" Target="media/image22.jpe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jpe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jpe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www.wps.cn/officeDocument/2020/cellImage" Target="cellimag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view="pageBreakPreview" zoomScaleNormal="100" workbookViewId="0">
      <selection activeCell="P5" sqref="P5"/>
    </sheetView>
  </sheetViews>
  <sheetFormatPr defaultColWidth="9.025" defaultRowHeight="16.5" outlineLevelCol="3"/>
  <cols>
    <col min="1" max="1" width="6.625" style="44" customWidth="1"/>
    <col min="2" max="2" width="20.3833333333333" style="44" customWidth="1"/>
    <col min="3" max="3" width="19.25" style="44" customWidth="1"/>
    <col min="4" max="4" width="14.625" style="44" customWidth="1"/>
    <col min="5" max="16384" width="9.025" style="44"/>
  </cols>
  <sheetData>
    <row r="1" ht="39" customHeight="1" spans="1:4">
      <c r="A1" s="45" t="s">
        <v>0</v>
      </c>
      <c r="B1" s="46"/>
      <c r="C1" s="46"/>
      <c r="D1" s="46"/>
    </row>
    <row r="2" ht="22" customHeight="1" spans="1:4">
      <c r="A2" s="47" t="s">
        <v>1</v>
      </c>
      <c r="B2" s="47" t="s">
        <v>2</v>
      </c>
      <c r="C2" s="47" t="s">
        <v>3</v>
      </c>
      <c r="D2" s="47" t="s">
        <v>4</v>
      </c>
    </row>
    <row r="3" ht="55" customHeight="1" spans="1:4">
      <c r="A3" s="47">
        <v>1</v>
      </c>
      <c r="B3" s="47" t="s">
        <v>5</v>
      </c>
      <c r="C3" s="48">
        <f>会展采购申请单!G20</f>
        <v>0</v>
      </c>
      <c r="D3" s="49"/>
    </row>
    <row r="4" ht="55" customHeight="1" spans="1:4">
      <c r="A4" s="47">
        <v>2</v>
      </c>
      <c r="B4" s="47" t="s">
        <v>6</v>
      </c>
      <c r="C4" s="48">
        <f>启元采购申请单!G15</f>
        <v>0</v>
      </c>
      <c r="D4" s="49"/>
    </row>
    <row r="5" ht="55" customHeight="1" spans="1:4">
      <c r="A5" s="47">
        <v>3</v>
      </c>
      <c r="B5" s="47" t="s">
        <v>7</v>
      </c>
      <c r="C5" s="50">
        <v>0</v>
      </c>
      <c r="D5" s="51" t="s">
        <v>8</v>
      </c>
    </row>
    <row r="6" ht="55" customHeight="1" spans="1:4">
      <c r="A6" s="47">
        <v>4</v>
      </c>
      <c r="B6" s="47" t="s">
        <v>9</v>
      </c>
      <c r="C6" s="48">
        <f>(C3+C4)*(1+C5)</f>
        <v>0</v>
      </c>
      <c r="D6" s="49"/>
    </row>
    <row r="7" ht="22" customHeight="1"/>
    <row r="8" ht="22" customHeight="1"/>
    <row r="9" ht="22" customHeight="1"/>
    <row r="10" ht="22" customHeight="1"/>
  </sheetData>
  <mergeCells count="1">
    <mergeCell ref="A1:D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0"/>
  <sheetViews>
    <sheetView view="pageBreakPreview" zoomScaleNormal="70" workbookViewId="0">
      <pane ySplit="2" topLeftCell="A11" activePane="bottomLeft" state="frozen"/>
      <selection/>
      <selection pane="bottomLeft" activeCell="K12" sqref="K12"/>
    </sheetView>
  </sheetViews>
  <sheetFormatPr defaultColWidth="9" defaultRowHeight="17.25"/>
  <cols>
    <col min="1" max="1" width="4.625" style="1" customWidth="1"/>
    <col min="2" max="2" width="7.875" style="1" customWidth="1"/>
    <col min="3" max="3" width="6.25" style="1" customWidth="1"/>
    <col min="4" max="4" width="21.75" style="30" customWidth="1"/>
    <col min="5" max="5" width="29.125" style="1" customWidth="1"/>
    <col min="6" max="6" width="9.875" style="1" customWidth="1"/>
    <col min="7" max="7" width="7.875" style="1" customWidth="1"/>
    <col min="8" max="8" width="8.375" style="1" customWidth="1"/>
    <col min="9" max="9" width="9.5" style="1" customWidth="1"/>
    <col min="10" max="10" width="9.70833333333333" style="1" customWidth="1"/>
    <col min="11" max="11" width="14.25" style="1" customWidth="1"/>
    <col min="12" max="16384" width="9" style="1"/>
  </cols>
  <sheetData>
    <row r="1" s="1" customFormat="1" ht="38" customHeight="1" spans="1:13">
      <c r="A1" s="31" t="s">
        <v>10</v>
      </c>
      <c r="B1" s="31"/>
      <c r="C1" s="31"/>
      <c r="D1" s="32"/>
      <c r="E1" s="31"/>
      <c r="F1" s="31"/>
      <c r="G1" s="31"/>
      <c r="H1" s="31"/>
      <c r="I1" s="31"/>
      <c r="J1" s="31"/>
      <c r="K1" s="31"/>
    </row>
    <row r="2" s="28" customFormat="1" ht="16.5" spans="1:13">
      <c r="A2" s="7" t="s">
        <v>1</v>
      </c>
      <c r="B2" s="7" t="s">
        <v>2</v>
      </c>
      <c r="C2" s="7" t="s">
        <v>11</v>
      </c>
      <c r="D2" s="8" t="s">
        <v>12</v>
      </c>
      <c r="E2" s="7" t="s">
        <v>13</v>
      </c>
      <c r="F2" s="7" t="s">
        <v>14</v>
      </c>
      <c r="G2" s="7" t="s">
        <v>15</v>
      </c>
      <c r="H2" s="7" t="s">
        <v>16</v>
      </c>
      <c r="I2" s="7" t="s">
        <v>17</v>
      </c>
      <c r="J2" s="7" t="s">
        <v>18</v>
      </c>
      <c r="K2" s="7" t="s">
        <v>4</v>
      </c>
    </row>
    <row r="3" s="29" customFormat="1" ht="50" customHeight="1" spans="1:13">
      <c r="A3" s="9">
        <v>1</v>
      </c>
      <c r="B3" s="9" t="s">
        <v>19</v>
      </c>
      <c r="C3" s="9" t="s">
        <v>20</v>
      </c>
      <c r="D3" s="10" t="s">
        <v>21</v>
      </c>
      <c r="E3" s="14" t="s">
        <v>22</v>
      </c>
      <c r="F3" s="33" t="s">
        <v>23</v>
      </c>
      <c r="G3" s="34">
        <v>5</v>
      </c>
      <c r="H3" s="35"/>
      <c r="I3" s="36">
        <f>H3*G3</f>
        <v>0</v>
      </c>
      <c r="J3" s="37" t="str">
        <f>_xlfn.DISPIMG("ID_14B4CE044FCB45B1A84CDC4CD7A64809",1)</f>
        <v>=DISPIMG("ID_14B4CE044FCB45B1A84CDC4CD7A64809",1)</v>
      </c>
      <c r="K3" s="38"/>
    </row>
    <row r="4" s="29" customFormat="1" ht="50" customHeight="1" spans="1:13">
      <c r="A4" s="9">
        <v>2</v>
      </c>
      <c r="B4" s="9" t="s">
        <v>19</v>
      </c>
      <c r="C4" s="9" t="s">
        <v>20</v>
      </c>
      <c r="D4" s="10" t="s">
        <v>24</v>
      </c>
      <c r="E4" s="14" t="s">
        <v>25</v>
      </c>
      <c r="F4" s="33" t="s">
        <v>26</v>
      </c>
      <c r="G4" s="34">
        <v>1</v>
      </c>
      <c r="H4" s="35"/>
      <c r="I4" s="36">
        <f t="shared" ref="I4:I19" si="0">H4*G4</f>
        <v>0</v>
      </c>
      <c r="J4" s="37" t="str">
        <f>_xlfn.DISPIMG("ID_32AD72E43BA6483092EABE4D58382818",1)</f>
        <v>=DISPIMG("ID_32AD72E43BA6483092EABE4D58382818",1)</v>
      </c>
      <c r="K4" s="38"/>
    </row>
    <row r="5" s="29" customFormat="1" ht="50" customHeight="1" spans="1:13">
      <c r="A5" s="9">
        <v>3</v>
      </c>
      <c r="B5" s="9" t="s">
        <v>19</v>
      </c>
      <c r="C5" s="9" t="s">
        <v>20</v>
      </c>
      <c r="D5" s="10" t="s">
        <v>27</v>
      </c>
      <c r="E5" s="14" t="s">
        <v>28</v>
      </c>
      <c r="F5" s="9" t="s">
        <v>29</v>
      </c>
      <c r="G5" s="9">
        <v>5</v>
      </c>
      <c r="H5" s="39"/>
      <c r="I5" s="36">
        <f t="shared" si="0"/>
        <v>0</v>
      </c>
      <c r="J5" s="40" t="str">
        <f>_xlfn.DISPIMG("ID_0A31FE15E06B46758F26078110B568BF",1)</f>
        <v>=DISPIMG("ID_0A31FE15E06B46758F26078110B568BF",1)</v>
      </c>
      <c r="K5" s="14"/>
    </row>
    <row r="6" s="29" customFormat="1" ht="50" customHeight="1" spans="1:13">
      <c r="A6" s="9">
        <v>4</v>
      </c>
      <c r="B6" s="9" t="s">
        <v>19</v>
      </c>
      <c r="C6" s="9" t="s">
        <v>20</v>
      </c>
      <c r="D6" s="10" t="s">
        <v>30</v>
      </c>
      <c r="E6" s="14" t="s">
        <v>31</v>
      </c>
      <c r="F6" s="9" t="s">
        <v>23</v>
      </c>
      <c r="G6" s="9">
        <v>5</v>
      </c>
      <c r="H6" s="41"/>
      <c r="I6" s="36">
        <f t="shared" si="0"/>
        <v>0</v>
      </c>
      <c r="J6" s="40" t="str">
        <f>_xlfn.DISPIMG("ID_1BB994047B9D476485F0039E99D4F48F",1)</f>
        <v>=DISPIMG("ID_1BB994047B9D476485F0039E99D4F48F",1)</v>
      </c>
      <c r="K6" s="14"/>
    </row>
    <row r="7" s="29" customFormat="1" ht="50" customHeight="1" spans="1:13">
      <c r="A7" s="9">
        <v>5</v>
      </c>
      <c r="B7" s="9" t="s">
        <v>19</v>
      </c>
      <c r="C7" s="9" t="s">
        <v>20</v>
      </c>
      <c r="D7" s="10" t="s">
        <v>32</v>
      </c>
      <c r="E7" s="14" t="s">
        <v>33</v>
      </c>
      <c r="F7" s="9" t="s">
        <v>34</v>
      </c>
      <c r="G7" s="9">
        <v>4</v>
      </c>
      <c r="H7" s="41"/>
      <c r="I7" s="36">
        <f t="shared" si="0"/>
        <v>0</v>
      </c>
      <c r="J7" s="40" t="str">
        <f>_xlfn.DISPIMG("ID_223A5CDCA92F46099BC219BF81C6C957",1)</f>
        <v>=DISPIMG("ID_223A5CDCA92F46099BC219BF81C6C957",1)</v>
      </c>
      <c r="K7" s="14"/>
    </row>
    <row r="8" s="29" customFormat="1" ht="50" customHeight="1" spans="1:13">
      <c r="A8" s="9">
        <v>6</v>
      </c>
      <c r="B8" s="9" t="s">
        <v>19</v>
      </c>
      <c r="C8" s="9" t="s">
        <v>20</v>
      </c>
      <c r="D8" s="10" t="s">
        <v>35</v>
      </c>
      <c r="E8" s="9" t="s">
        <v>36</v>
      </c>
      <c r="F8" s="9" t="s">
        <v>29</v>
      </c>
      <c r="G8" s="9">
        <v>2</v>
      </c>
      <c r="H8" s="41"/>
      <c r="I8" s="36">
        <f t="shared" si="0"/>
        <v>0</v>
      </c>
      <c r="J8" s="9" t="str">
        <f>_xlfn.DISPIMG("ID_8A803EC6E6F742CC9128ECDD51794899",1)</f>
        <v>=DISPIMG("ID_8A803EC6E6F742CC9128ECDD51794899",1)</v>
      </c>
      <c r="K8" s="42"/>
      <c r="M8" s="29">
        <v>1.1</v>
      </c>
    </row>
    <row r="9" s="29" customFormat="1" ht="50" customHeight="1" spans="1:13">
      <c r="A9" s="9">
        <v>7</v>
      </c>
      <c r="B9" s="9" t="s">
        <v>19</v>
      </c>
      <c r="C9" s="9" t="s">
        <v>37</v>
      </c>
      <c r="D9" s="10" t="s">
        <v>38</v>
      </c>
      <c r="E9" s="9" t="s">
        <v>39</v>
      </c>
      <c r="F9" s="9" t="s">
        <v>40</v>
      </c>
      <c r="G9" s="9">
        <v>5</v>
      </c>
      <c r="H9" s="41"/>
      <c r="I9" s="36">
        <f t="shared" si="0"/>
        <v>0</v>
      </c>
      <c r="J9" s="9" t="str">
        <f>_xlfn.DISPIMG("ID_13857D8D18DB44019EC1973EDA4A4F50",1)</f>
        <v>=DISPIMG("ID_13857D8D18DB44019EC1973EDA4A4F50",1)</v>
      </c>
      <c r="K9" s="10" t="s">
        <v>41</v>
      </c>
    </row>
    <row r="10" s="29" customFormat="1" ht="50" customHeight="1" spans="1:13">
      <c r="A10" s="9">
        <v>8</v>
      </c>
      <c r="B10" s="9" t="s">
        <v>19</v>
      </c>
      <c r="C10" s="9" t="s">
        <v>37</v>
      </c>
      <c r="D10" s="10" t="s">
        <v>42</v>
      </c>
      <c r="E10" s="9" t="s">
        <v>43</v>
      </c>
      <c r="F10" s="9" t="s">
        <v>44</v>
      </c>
      <c r="G10" s="9">
        <v>2</v>
      </c>
      <c r="H10" s="41"/>
      <c r="I10" s="36">
        <f t="shared" si="0"/>
        <v>0</v>
      </c>
      <c r="J10" s="9" t="str">
        <f>_xlfn.DISPIMG("ID_B8EEEF03D03D48DFA4B619222D031ECE",1)</f>
        <v>=DISPIMG("ID_B8EEEF03D03D48DFA4B619222D031ECE",1)</v>
      </c>
      <c r="K10" s="10" t="s">
        <v>41</v>
      </c>
    </row>
    <row r="11" s="29" customFormat="1" ht="50" customHeight="1" spans="1:13">
      <c r="A11" s="9">
        <v>9</v>
      </c>
      <c r="B11" s="9" t="s">
        <v>19</v>
      </c>
      <c r="C11" s="9" t="s">
        <v>37</v>
      </c>
      <c r="D11" s="10" t="s">
        <v>42</v>
      </c>
      <c r="E11" s="9" t="s">
        <v>45</v>
      </c>
      <c r="F11" s="9" t="s">
        <v>44</v>
      </c>
      <c r="G11" s="9">
        <v>2</v>
      </c>
      <c r="H11" s="41"/>
      <c r="I11" s="36">
        <f t="shared" si="0"/>
        <v>0</v>
      </c>
      <c r="J11" s="9" t="str">
        <f>_xlfn.DISPIMG("ID_B8EEEF03D03D48DFA4B619222D031ECE",1)</f>
        <v>=DISPIMG("ID_B8EEEF03D03D48DFA4B619222D031ECE",1)</v>
      </c>
      <c r="K11" s="10" t="s">
        <v>41</v>
      </c>
    </row>
    <row r="12" s="29" customFormat="1" ht="50" customHeight="1" spans="1:13">
      <c r="A12" s="9">
        <v>10</v>
      </c>
      <c r="B12" s="9" t="s">
        <v>19</v>
      </c>
      <c r="C12" s="9" t="s">
        <v>37</v>
      </c>
      <c r="D12" s="10" t="s">
        <v>46</v>
      </c>
      <c r="E12" s="9" t="s">
        <v>47</v>
      </c>
      <c r="F12" s="9" t="s">
        <v>48</v>
      </c>
      <c r="G12" s="9">
        <v>2</v>
      </c>
      <c r="H12" s="41"/>
      <c r="I12" s="36">
        <f t="shared" si="0"/>
        <v>0</v>
      </c>
      <c r="J12" s="9" t="str">
        <f>_xlfn.DISPIMG("ID_43CE13A7A331498F85C485FFFE765833",1)</f>
        <v>=DISPIMG("ID_43CE13A7A331498F85C485FFFE765833",1)</v>
      </c>
      <c r="K12" s="10" t="s">
        <v>41</v>
      </c>
    </row>
    <row r="13" s="29" customFormat="1" ht="50" customHeight="1" spans="1:13">
      <c r="A13" s="9">
        <v>11</v>
      </c>
      <c r="B13" s="9" t="s">
        <v>19</v>
      </c>
      <c r="C13" s="9" t="s">
        <v>37</v>
      </c>
      <c r="D13" s="10" t="s">
        <v>49</v>
      </c>
      <c r="E13" s="9" t="s">
        <v>50</v>
      </c>
      <c r="F13" s="9" t="s">
        <v>48</v>
      </c>
      <c r="G13" s="9">
        <v>2</v>
      </c>
      <c r="H13" s="41"/>
      <c r="I13" s="36">
        <f t="shared" si="0"/>
        <v>0</v>
      </c>
      <c r="J13" s="9" t="str">
        <f>_xlfn.DISPIMG("ID_43CE13A7A331498F85C485FFFE765833",1)</f>
        <v>=DISPIMG("ID_43CE13A7A331498F85C485FFFE765833",1)</v>
      </c>
      <c r="K13" s="10" t="s">
        <v>41</v>
      </c>
    </row>
    <row r="14" s="29" customFormat="1" ht="50" customHeight="1" spans="1:13">
      <c r="A14" s="9">
        <v>12</v>
      </c>
      <c r="B14" s="9" t="s">
        <v>19</v>
      </c>
      <c r="C14" s="9" t="s">
        <v>37</v>
      </c>
      <c r="D14" s="10" t="s">
        <v>51</v>
      </c>
      <c r="E14" s="10" t="s">
        <v>52</v>
      </c>
      <c r="F14" s="9" t="s">
        <v>29</v>
      </c>
      <c r="G14" s="9">
        <v>40</v>
      </c>
      <c r="H14" s="41"/>
      <c r="I14" s="36">
        <f t="shared" si="0"/>
        <v>0</v>
      </c>
      <c r="J14" s="9" t="str">
        <f>_xlfn.DISPIMG("ID_1748C91E9B6844178936FFA13681B007",1)</f>
        <v>=DISPIMG("ID_1748C91E9B6844178936FFA13681B007",1)</v>
      </c>
      <c r="K14" s="43"/>
    </row>
    <row r="15" s="29" customFormat="1" ht="50" customHeight="1" spans="1:13">
      <c r="A15" s="9">
        <v>13</v>
      </c>
      <c r="B15" s="9" t="s">
        <v>19</v>
      </c>
      <c r="C15" s="9" t="s">
        <v>37</v>
      </c>
      <c r="D15" s="10" t="s">
        <v>53</v>
      </c>
      <c r="E15" s="10" t="s">
        <v>54</v>
      </c>
      <c r="F15" s="9" t="s">
        <v>55</v>
      </c>
      <c r="G15" s="9">
        <v>1</v>
      </c>
      <c r="H15" s="41"/>
      <c r="I15" s="36">
        <f t="shared" si="0"/>
        <v>0</v>
      </c>
      <c r="J15" s="9" t="str">
        <f>_xlfn.DISPIMG("ID_D64E4F75A60E4F56939F8ED60B6E2198",1)</f>
        <v>=DISPIMG("ID_D64E4F75A60E4F56939F8ED60B6E2198",1)</v>
      </c>
      <c r="K15" s="42"/>
    </row>
    <row r="16" s="29" customFormat="1" ht="50" customHeight="1" spans="1:13">
      <c r="A16" s="9">
        <v>14</v>
      </c>
      <c r="B16" s="9" t="s">
        <v>19</v>
      </c>
      <c r="C16" s="9" t="s">
        <v>37</v>
      </c>
      <c r="D16" s="10" t="s">
        <v>56</v>
      </c>
      <c r="E16" s="9" t="s">
        <v>57</v>
      </c>
      <c r="F16" s="9" t="s">
        <v>58</v>
      </c>
      <c r="G16" s="9">
        <v>20</v>
      </c>
      <c r="H16" s="41"/>
      <c r="I16" s="36">
        <f t="shared" si="0"/>
        <v>0</v>
      </c>
      <c r="J16" s="9" t="str">
        <f>_xlfn.DISPIMG("ID_215F62920BEB4D3E93AD7A51B277F3AB",1)</f>
        <v>=DISPIMG("ID_215F62920BEB4D3E93AD7A51B277F3AB",1)</v>
      </c>
      <c r="K16" s="42"/>
    </row>
    <row r="17" s="29" customFormat="1" ht="50" customHeight="1" spans="1:11">
      <c r="A17" s="9">
        <v>15</v>
      </c>
      <c r="B17" s="9" t="s">
        <v>19</v>
      </c>
      <c r="C17" s="9" t="s">
        <v>37</v>
      </c>
      <c r="D17" s="10" t="s">
        <v>59</v>
      </c>
      <c r="E17" s="9" t="s">
        <v>60</v>
      </c>
      <c r="F17" s="9" t="s">
        <v>23</v>
      </c>
      <c r="G17" s="9">
        <v>150</v>
      </c>
      <c r="H17" s="41"/>
      <c r="I17" s="36">
        <f t="shared" si="0"/>
        <v>0</v>
      </c>
      <c r="J17" s="9" t="str">
        <f>_xlfn.DISPIMG("ID_34FFD07ED8234BD9A34CCAA6B470B3AC",1)</f>
        <v>=DISPIMG("ID_34FFD07ED8234BD9A34CCAA6B470B3AC",1)</v>
      </c>
      <c r="K17" s="10" t="s">
        <v>41</v>
      </c>
    </row>
    <row r="18" s="29" customFormat="1" ht="50" customHeight="1" spans="1:11">
      <c r="A18" s="9">
        <v>16</v>
      </c>
      <c r="B18" s="9" t="s">
        <v>19</v>
      </c>
      <c r="C18" s="9" t="s">
        <v>37</v>
      </c>
      <c r="D18" s="10" t="s">
        <v>61</v>
      </c>
      <c r="E18" s="9" t="s">
        <v>60</v>
      </c>
      <c r="F18" s="9" t="s">
        <v>23</v>
      </c>
      <c r="G18" s="9">
        <v>50</v>
      </c>
      <c r="H18" s="41"/>
      <c r="I18" s="36">
        <f t="shared" si="0"/>
        <v>0</v>
      </c>
      <c r="J18" s="9" t="str">
        <f>_xlfn.DISPIMG("ID_34FFD07ED8234BD9A34CCAA6B470B3AC",1)</f>
        <v>=DISPIMG("ID_34FFD07ED8234BD9A34CCAA6B470B3AC",1)</v>
      </c>
      <c r="K18" s="10" t="s">
        <v>41</v>
      </c>
    </row>
    <row r="19" s="29" customFormat="1" ht="50" customHeight="1" spans="1:11">
      <c r="A19" s="9">
        <v>17</v>
      </c>
      <c r="B19" s="9" t="s">
        <v>19</v>
      </c>
      <c r="C19" s="9" t="s">
        <v>37</v>
      </c>
      <c r="D19" s="10" t="s">
        <v>62</v>
      </c>
      <c r="E19" s="9" t="s">
        <v>60</v>
      </c>
      <c r="F19" s="9" t="s">
        <v>23</v>
      </c>
      <c r="G19" s="9">
        <v>15</v>
      </c>
      <c r="H19" s="41"/>
      <c r="I19" s="36">
        <f t="shared" si="0"/>
        <v>0</v>
      </c>
      <c r="J19" s="9" t="str">
        <f>_xlfn.DISPIMG("ID_34FFD07ED8234BD9A34CCAA6B470B3AC",1)</f>
        <v>=DISPIMG("ID_34FFD07ED8234BD9A34CCAA6B470B3AC",1)</v>
      </c>
      <c r="K19" s="10" t="s">
        <v>41</v>
      </c>
    </row>
    <row r="20" ht="27" customHeight="1" spans="1:11">
      <c r="A20" s="9">
        <v>18</v>
      </c>
      <c r="B20" s="21" t="s">
        <v>63</v>
      </c>
      <c r="C20" s="22"/>
      <c r="D20" s="22"/>
      <c r="E20" s="22"/>
      <c r="F20" s="23"/>
      <c r="G20" s="24">
        <f>SUM(I3:I19)</f>
        <v>0</v>
      </c>
      <c r="H20" s="25"/>
      <c r="I20" s="25"/>
      <c r="J20" s="26"/>
      <c r="K20" s="27"/>
    </row>
  </sheetData>
  <mergeCells count="3">
    <mergeCell ref="A1:K1"/>
    <mergeCell ref="B20:F20"/>
    <mergeCell ref="G20:J20"/>
  </mergeCells>
  <pageMargins left="0.7" right="0.7" top="0.75" bottom="0.75" header="0.3" footer="0.3"/>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view="pageBreakPreview" zoomScaleNormal="115" workbookViewId="0">
      <selection activeCell="H14" sqref="H3:H14"/>
    </sheetView>
  </sheetViews>
  <sheetFormatPr defaultColWidth="9" defaultRowHeight="16.5"/>
  <cols>
    <col min="1" max="1" width="4.625" style="3" customWidth="1"/>
    <col min="2" max="2" width="7.875" style="3" customWidth="1"/>
    <col min="3" max="3" width="6.625" style="3" customWidth="1"/>
    <col min="4" max="4" width="13.125" style="3" customWidth="1"/>
    <col min="5" max="5" width="20.425" style="3" customWidth="1"/>
    <col min="6" max="6" width="7.05833333333333" style="3" customWidth="1"/>
    <col min="7" max="7" width="7.875" style="3" customWidth="1"/>
    <col min="8" max="8" width="8.8" style="3" customWidth="1"/>
    <col min="9" max="9" width="9.99166666666667" style="3" customWidth="1"/>
    <col min="10" max="10" width="18.075" style="3" customWidth="1"/>
    <col min="11" max="11" width="11.725" style="4" customWidth="1"/>
    <col min="12" max="16384" width="9" style="3"/>
  </cols>
  <sheetData>
    <row r="1" s="1" customFormat="1" ht="38" customHeight="1" spans="1:12">
      <c r="A1" s="5" t="s">
        <v>64</v>
      </c>
      <c r="B1" s="5"/>
      <c r="C1" s="5"/>
      <c r="D1" s="5"/>
      <c r="E1" s="5"/>
      <c r="F1" s="5"/>
      <c r="G1" s="5"/>
      <c r="H1" s="5"/>
      <c r="I1" s="5"/>
      <c r="J1" s="5"/>
      <c r="K1" s="6"/>
    </row>
    <row r="2" s="2" customFormat="1" ht="44" customHeight="1" spans="1:12">
      <c r="A2" s="7" t="s">
        <v>1</v>
      </c>
      <c r="B2" s="7" t="s">
        <v>2</v>
      </c>
      <c r="C2" s="7" t="s">
        <v>11</v>
      </c>
      <c r="D2" s="7" t="s">
        <v>12</v>
      </c>
      <c r="E2" s="7" t="s">
        <v>13</v>
      </c>
      <c r="F2" s="7" t="s">
        <v>14</v>
      </c>
      <c r="G2" s="7" t="s">
        <v>15</v>
      </c>
      <c r="H2" s="7" t="s">
        <v>16</v>
      </c>
      <c r="I2" s="7" t="s">
        <v>17</v>
      </c>
      <c r="J2" s="7" t="s">
        <v>18</v>
      </c>
      <c r="K2" s="8" t="s">
        <v>4</v>
      </c>
    </row>
    <row r="3" ht="35" customHeight="1" spans="1:12">
      <c r="A3" s="9">
        <v>1</v>
      </c>
      <c r="B3" s="9" t="s">
        <v>65</v>
      </c>
      <c r="C3" s="9" t="s">
        <v>66</v>
      </c>
      <c r="D3" s="9" t="s">
        <v>67</v>
      </c>
      <c r="E3" s="10" t="s">
        <v>68</v>
      </c>
      <c r="F3" s="9" t="s">
        <v>69</v>
      </c>
      <c r="G3" s="9">
        <v>20</v>
      </c>
      <c r="H3" s="11"/>
      <c r="I3" s="12">
        <f t="shared" ref="I3:I8" si="0">G3*H3</f>
        <v>0</v>
      </c>
      <c r="J3" s="13" t="str">
        <f>_xlfn.DISPIMG("ID_57BEAEACD444484783BB1665B26C3840",1)</f>
        <v>=DISPIMG("ID_57BEAEACD444484783BB1665B26C3840",1)</v>
      </c>
      <c r="K3" s="10"/>
    </row>
    <row r="4" ht="35" customHeight="1" spans="1:12">
      <c r="A4" s="9">
        <v>2</v>
      </c>
      <c r="B4" s="9" t="s">
        <v>65</v>
      </c>
      <c r="C4" s="9" t="s">
        <v>66</v>
      </c>
      <c r="D4" s="9" t="s">
        <v>70</v>
      </c>
      <c r="E4" s="10" t="s">
        <v>71</v>
      </c>
      <c r="F4" s="9" t="s">
        <v>72</v>
      </c>
      <c r="G4" s="9">
        <v>30</v>
      </c>
      <c r="H4" s="11"/>
      <c r="I4" s="12">
        <f t="shared" si="0"/>
        <v>0</v>
      </c>
      <c r="J4" s="13" t="str">
        <f>_xlfn.DISPIMG("ID_D70876D6DE0A43C39359841BBB098E7A",1)</f>
        <v>=DISPIMG("ID_D70876D6DE0A43C39359841BBB098E7A",1)</v>
      </c>
      <c r="K4" s="14"/>
      <c r="L4" s="3">
        <v>1.1</v>
      </c>
    </row>
    <row r="5" ht="35" customHeight="1" spans="1:12">
      <c r="A5" s="9">
        <v>3</v>
      </c>
      <c r="B5" s="9" t="s">
        <v>65</v>
      </c>
      <c r="C5" s="9" t="s">
        <v>66</v>
      </c>
      <c r="D5" s="9" t="s">
        <v>73</v>
      </c>
      <c r="E5" s="10" t="s">
        <v>74</v>
      </c>
      <c r="F5" s="9" t="s">
        <v>72</v>
      </c>
      <c r="G5" s="9">
        <v>30</v>
      </c>
      <c r="H5" s="11"/>
      <c r="I5" s="12">
        <f t="shared" si="0"/>
        <v>0</v>
      </c>
      <c r="J5" s="13" t="str">
        <f>_xlfn.DISPIMG("ID_2DC6E620F1D64B5AAB78E7635B689328",1)</f>
        <v>=DISPIMG("ID_2DC6E620F1D64B5AAB78E7635B689328",1)</v>
      </c>
      <c r="K5" s="14"/>
    </row>
    <row r="6" ht="35" customHeight="1" spans="1:12">
      <c r="A6" s="9">
        <v>4</v>
      </c>
      <c r="B6" s="9" t="s">
        <v>65</v>
      </c>
      <c r="C6" s="9" t="s">
        <v>66</v>
      </c>
      <c r="D6" s="9" t="s">
        <v>75</v>
      </c>
      <c r="E6" s="10" t="s">
        <v>76</v>
      </c>
      <c r="F6" s="9" t="s">
        <v>72</v>
      </c>
      <c r="G6" s="9">
        <v>2</v>
      </c>
      <c r="H6" s="11"/>
      <c r="I6" s="12">
        <f t="shared" si="0"/>
        <v>0</v>
      </c>
      <c r="J6" s="13" t="str">
        <f>_xlfn.DISPIMG("ID_CBA9120EE54149488514F1BEE4F8E361",1)</f>
        <v>=DISPIMG("ID_CBA9120EE54149488514F1BEE4F8E361",1)</v>
      </c>
      <c r="K6" s="14"/>
    </row>
    <row r="7" ht="35" customHeight="1" spans="1:12">
      <c r="A7" s="9">
        <v>5</v>
      </c>
      <c r="B7" s="15" t="s">
        <v>65</v>
      </c>
      <c r="C7" s="15" t="s">
        <v>66</v>
      </c>
      <c r="D7" s="15" t="s">
        <v>77</v>
      </c>
      <c r="E7" s="16" t="s">
        <v>78</v>
      </c>
      <c r="F7" s="15" t="s">
        <v>79</v>
      </c>
      <c r="G7" s="15">
        <v>4</v>
      </c>
      <c r="H7" s="17"/>
      <c r="I7" s="12">
        <f t="shared" si="0"/>
        <v>0</v>
      </c>
      <c r="J7" s="18" t="str">
        <f>_xlfn.DISPIMG("ID_98B4DF0EDF8C4276BE4204F3FEDDAB3C",1)</f>
        <v>=DISPIMG("ID_98B4DF0EDF8C4276BE4204F3FEDDAB3C",1)</v>
      </c>
      <c r="K7" s="14"/>
    </row>
    <row r="8" ht="35" customHeight="1" spans="1:12">
      <c r="A8" s="9">
        <v>6</v>
      </c>
      <c r="B8" s="9" t="s">
        <v>65</v>
      </c>
      <c r="C8" s="9" t="s">
        <v>66</v>
      </c>
      <c r="D8" s="10" t="s">
        <v>80</v>
      </c>
      <c r="E8" s="10" t="s">
        <v>81</v>
      </c>
      <c r="F8" s="9" t="s">
        <v>82</v>
      </c>
      <c r="G8" s="9">
        <v>150</v>
      </c>
      <c r="H8" s="11"/>
      <c r="I8" s="12">
        <f t="shared" si="0"/>
        <v>0</v>
      </c>
      <c r="J8" s="19" t="str">
        <f>_xlfn.DISPIMG("ID_FF806555F1384F1BB84AAAC68DE65B04",1)</f>
        <v>=DISPIMG("ID_FF806555F1384F1BB84AAAC68DE65B04",1)</v>
      </c>
      <c r="K8" s="14"/>
    </row>
    <row r="9" ht="35" customHeight="1" spans="1:12">
      <c r="A9" s="9">
        <v>7</v>
      </c>
      <c r="B9" s="9" t="s">
        <v>65</v>
      </c>
      <c r="C9" s="9" t="s">
        <v>66</v>
      </c>
      <c r="D9" s="9" t="s">
        <v>83</v>
      </c>
      <c r="E9" s="10" t="s">
        <v>84</v>
      </c>
      <c r="F9" s="9" t="s">
        <v>85</v>
      </c>
      <c r="G9" s="9">
        <v>8</v>
      </c>
      <c r="H9" s="11"/>
      <c r="I9" s="12">
        <f t="shared" ref="I9:I14" si="1">G9*H9</f>
        <v>0</v>
      </c>
      <c r="J9" s="19" t="str">
        <f>_xlfn.DISPIMG("ID_5722C04E12D8469BB4CA6629AEF4020B",1)</f>
        <v>=DISPIMG("ID_5722C04E12D8469BB4CA6629AEF4020B",1)</v>
      </c>
      <c r="K9" s="14"/>
    </row>
    <row r="10" ht="35" customHeight="1" spans="1:12">
      <c r="A10" s="9">
        <v>8</v>
      </c>
      <c r="B10" s="9" t="s">
        <v>65</v>
      </c>
      <c r="C10" s="9" t="s">
        <v>66</v>
      </c>
      <c r="D10" s="9" t="s">
        <v>86</v>
      </c>
      <c r="E10" s="10" t="s">
        <v>87</v>
      </c>
      <c r="F10" s="9" t="s">
        <v>85</v>
      </c>
      <c r="G10" s="9">
        <v>8</v>
      </c>
      <c r="H10" s="11"/>
      <c r="I10" s="12">
        <f t="shared" si="1"/>
        <v>0</v>
      </c>
      <c r="J10" s="19" t="str">
        <f>_xlfn.DISPIMG("ID_BD21C742AA9B47B9862ECE9059DF0BA6",1)</f>
        <v>=DISPIMG("ID_BD21C742AA9B47B9862ECE9059DF0BA6",1)</v>
      </c>
      <c r="K10" s="14"/>
    </row>
    <row r="11" ht="35" customHeight="1" spans="1:12">
      <c r="A11" s="9">
        <v>9</v>
      </c>
      <c r="B11" s="9" t="s">
        <v>65</v>
      </c>
      <c r="C11" s="9" t="s">
        <v>66</v>
      </c>
      <c r="D11" s="9" t="s">
        <v>88</v>
      </c>
      <c r="E11" s="10" t="s">
        <v>89</v>
      </c>
      <c r="F11" s="9" t="s">
        <v>85</v>
      </c>
      <c r="G11" s="9">
        <v>10</v>
      </c>
      <c r="H11" s="11"/>
      <c r="I11" s="12">
        <f t="shared" si="1"/>
        <v>0</v>
      </c>
      <c r="J11" s="20" t="str">
        <f>_xlfn.DISPIMG("ID_4946DBA673CF4E2C9C334933548AEC14",1)</f>
        <v>=DISPIMG("ID_4946DBA673CF4E2C9C334933548AEC14",1)</v>
      </c>
      <c r="K11" s="14"/>
    </row>
    <row r="12" ht="35" customHeight="1" spans="1:12">
      <c r="A12" s="9">
        <v>10</v>
      </c>
      <c r="B12" s="9" t="s">
        <v>65</v>
      </c>
      <c r="C12" s="9" t="s">
        <v>66</v>
      </c>
      <c r="D12" s="9" t="s">
        <v>90</v>
      </c>
      <c r="E12" s="10" t="s">
        <v>91</v>
      </c>
      <c r="F12" s="9" t="s">
        <v>85</v>
      </c>
      <c r="G12" s="9">
        <v>17</v>
      </c>
      <c r="H12" s="11"/>
      <c r="I12" s="12">
        <f t="shared" si="1"/>
        <v>0</v>
      </c>
      <c r="J12" s="20" t="str">
        <f>_xlfn.DISPIMG("ID_FFFC082442854FA6AE66BA80EE6B86E5",1)</f>
        <v>=DISPIMG("ID_FFFC082442854FA6AE66BA80EE6B86E5",1)</v>
      </c>
      <c r="K12" s="14"/>
    </row>
    <row r="13" ht="35" customHeight="1" spans="1:12">
      <c r="A13" s="9">
        <v>11</v>
      </c>
      <c r="B13" s="9" t="s">
        <v>65</v>
      </c>
      <c r="C13" s="9" t="s">
        <v>66</v>
      </c>
      <c r="D13" s="9" t="s">
        <v>92</v>
      </c>
      <c r="E13" s="10" t="s">
        <v>93</v>
      </c>
      <c r="F13" s="9" t="s">
        <v>72</v>
      </c>
      <c r="G13" s="9">
        <v>18</v>
      </c>
      <c r="H13" s="11"/>
      <c r="I13" s="12">
        <f t="shared" si="1"/>
        <v>0</v>
      </c>
      <c r="J13" s="19" t="str">
        <f>_xlfn.DISPIMG("ID_7BB622CC781045D7AC6A2C105D6FB2E0",1)</f>
        <v>=DISPIMG("ID_7BB622CC781045D7AC6A2C105D6FB2E0",1)</v>
      </c>
      <c r="K13" s="14"/>
    </row>
    <row r="14" ht="52" customHeight="1" spans="1:12">
      <c r="A14" s="9">
        <v>12</v>
      </c>
      <c r="B14" s="9" t="s">
        <v>65</v>
      </c>
      <c r="C14" s="9" t="s">
        <v>66</v>
      </c>
      <c r="D14" s="9" t="s">
        <v>94</v>
      </c>
      <c r="E14" s="10" t="s">
        <v>95</v>
      </c>
      <c r="F14" s="9" t="s">
        <v>72</v>
      </c>
      <c r="G14" s="9">
        <v>3</v>
      </c>
      <c r="H14" s="11"/>
      <c r="I14" s="12">
        <f t="shared" si="1"/>
        <v>0</v>
      </c>
      <c r="J14" s="19" t="str">
        <f>_xlfn.DISPIMG("ID_81F9CBE0FC2E4DFE8EDA58D1DE2A578B",1)</f>
        <v>=DISPIMG("ID_81F9CBE0FC2E4DFE8EDA58D1DE2A578B",1)</v>
      </c>
      <c r="K14" s="14"/>
    </row>
    <row r="15" s="1" customFormat="1" ht="27" customHeight="1" spans="1:12">
      <c r="A15" s="9">
        <v>13</v>
      </c>
      <c r="B15" s="21" t="s">
        <v>63</v>
      </c>
      <c r="C15" s="22"/>
      <c r="D15" s="22"/>
      <c r="E15" s="22"/>
      <c r="F15" s="23"/>
      <c r="G15" s="24">
        <f>SUM(I3:I14)</f>
        <v>0</v>
      </c>
      <c r="H15" s="25"/>
      <c r="I15" s="25"/>
      <c r="J15" s="26"/>
      <c r="K15" s="27"/>
    </row>
  </sheetData>
  <mergeCells count="3">
    <mergeCell ref="A1:K1"/>
    <mergeCell ref="B15:F15"/>
    <mergeCell ref="G15:J15"/>
  </mergeCells>
  <pageMargins left="0.75" right="0.75" top="1" bottom="1" header="0.5" footer="0.5"/>
  <pageSetup paperSize="9" scale="73"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汇总表</vt:lpstr>
      <vt:lpstr>会展采购申请单</vt:lpstr>
      <vt:lpstr>启元采购申请单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大诚</cp:lastModifiedBy>
  <dcterms:created xsi:type="dcterms:W3CDTF">2023-05-12T11:15:00Z</dcterms:created>
  <dcterms:modified xsi:type="dcterms:W3CDTF">2026-02-02T00:59:09Z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4CD74B2F64DE4D6090A360937B7811C4_13</vt:lpwstr>
  </property>
  <property fmtid="{D5CDD505-2E9C-101B-9397-08002B2CF9AE}" pid="4" name="CalculationRule">
    <vt:i4>0</vt:i4>
  </property>
  <property fmtid="{D5CDD505-2E9C-101B-9397-08002B2CF9AE}" pid="5" name="KSOReadingLayout">
    <vt:bool>true</vt:bool>
  </property>
</Properties>
</file>