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建投启元" sheetId="3" r:id="rId1"/>
  </sheets>
  <definedNames>
    <definedName name="_xlnm._FilterDatabase" localSheetId="0" hidden="1">建投启元!$A$2:$M$25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67" name="ID_1250AFDDFFFC48B18ABBE6F66645CB79" descr="884c45e4fd6995bd3a4be1ec291cebf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210800" y="1038860"/>
          <a:ext cx="1984375" cy="2658745"/>
        </a:xfrm>
        <a:prstGeom prst="rect">
          <a:avLst/>
        </a:prstGeom>
      </xdr:spPr>
    </xdr:pic>
  </etc:cellImage>
  <etc:cellImage>
    <xdr:pic>
      <xdr:nvPicPr>
        <xdr:cNvPr id="68" name="ID_DDE9151175D74C20BCFB3A2BA57A4D13" descr="804f0d3328bf6162f61ee346d0732e0f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347325" y="3799840"/>
          <a:ext cx="1692910" cy="2272665"/>
        </a:xfrm>
        <a:prstGeom prst="rect">
          <a:avLst/>
        </a:prstGeom>
      </xdr:spPr>
    </xdr:pic>
  </etc:cellImage>
  <etc:cellImage>
    <xdr:pic>
      <xdr:nvPicPr>
        <xdr:cNvPr id="71" name="ID_5A91185B4FF1452A90F4CC8AFAA3BE9C" descr="023c5215248e7421fbd4318c0c30d01f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527030" y="6633210"/>
          <a:ext cx="1348105" cy="1801495"/>
        </a:xfrm>
        <a:prstGeom prst="rect">
          <a:avLst/>
        </a:prstGeom>
      </xdr:spPr>
    </xdr:pic>
  </etc:cellImage>
  <etc:cellImage>
    <xdr:pic>
      <xdr:nvPicPr>
        <xdr:cNvPr id="74" name="ID_C4D2E89F87ED4EABBFF63DCE6EA04D06" descr="f49d5c8fd5b468a6605de7839dad5447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0367010" y="12452985"/>
          <a:ext cx="1714500" cy="1289685"/>
        </a:xfrm>
        <a:prstGeom prst="rect">
          <a:avLst/>
        </a:prstGeom>
      </xdr:spPr>
    </xdr:pic>
  </etc:cellImage>
  <etc:cellImage>
    <xdr:pic>
      <xdr:nvPicPr>
        <xdr:cNvPr id="111" name="ID_E1F4367EB91A4AE791FC1A58B16ED847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0627360" y="14801850"/>
          <a:ext cx="1081405" cy="143764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" name="ID_19DAD2C3EF284D83A19D83251498FA64" descr="d336e6ef5d5c2e1aed7b79ee29b6663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0241915" y="16696055"/>
          <a:ext cx="1786255" cy="1346835"/>
        </a:xfrm>
        <a:prstGeom prst="rect">
          <a:avLst/>
        </a:prstGeom>
      </xdr:spPr>
    </xdr:pic>
  </etc:cellImage>
  <etc:cellImage>
    <xdr:pic>
      <xdr:nvPicPr>
        <xdr:cNvPr id="63" name="ID_B0BF940133E54060B2692185C10A604D" descr="10b4b3fe81220f9a5739a9698cf5a3e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0422255" y="18620105"/>
          <a:ext cx="1167765" cy="1558925"/>
        </a:xfrm>
        <a:prstGeom prst="rect">
          <a:avLst/>
        </a:prstGeom>
      </xdr:spPr>
    </xdr:pic>
  </etc:cellImage>
  <etc:cellImage>
    <xdr:pic>
      <xdr:nvPicPr>
        <xdr:cNvPr id="90" name="ID_78117625F7F74B98BB6A7E62B2E8BAA5" descr="7e94e2f47f88be03e22e5883302a52b1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0233660" y="21073745"/>
          <a:ext cx="1913890" cy="1438275"/>
        </a:xfrm>
        <a:prstGeom prst="rect">
          <a:avLst/>
        </a:prstGeom>
      </xdr:spPr>
    </xdr:pic>
  </etc:cellImage>
  <etc:cellImage>
    <xdr:pic>
      <xdr:nvPicPr>
        <xdr:cNvPr id="92" name="ID_9C2F81606FDC4015B1723F84F26DAE45" descr="a455ce22c571c081928e579dc826cb5e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0085705" y="23327360"/>
          <a:ext cx="2347595" cy="1762125"/>
        </a:xfrm>
        <a:prstGeom prst="rect">
          <a:avLst/>
        </a:prstGeom>
      </xdr:spPr>
    </xdr:pic>
  </etc:cellImage>
  <etc:cellImage>
    <xdr:pic>
      <xdr:nvPicPr>
        <xdr:cNvPr id="25" name="ID_63066FB197CA4002A9429C19A517ADA2" descr="271de426e9ac138f6faeaf5c784fa51c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0445115" y="26316305"/>
          <a:ext cx="1336040" cy="1005205"/>
        </a:xfrm>
        <a:prstGeom prst="rect">
          <a:avLst/>
        </a:prstGeom>
      </xdr:spPr>
    </xdr:pic>
  </etc:cellImage>
  <etc:cellImage>
    <xdr:pic>
      <xdr:nvPicPr>
        <xdr:cNvPr id="93" name="ID_DF6D3B695C6D47509F0B0C88E68ECB3C" descr="7265dfd1405e15a1cf05142695252ab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0108565" y="28742005"/>
          <a:ext cx="2347595" cy="1771015"/>
        </a:xfrm>
        <a:prstGeom prst="rect">
          <a:avLst/>
        </a:prstGeom>
      </xdr:spPr>
    </xdr:pic>
  </etc:cellImage>
  <etc:cellImage>
    <xdr:pic>
      <xdr:nvPicPr>
        <xdr:cNvPr id="32" name="ID_425CD4E050A94957B1FCEFE29038FFF9" descr="418df6c0e97a92c3c55f79a6cdb34118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0359390" y="31257240"/>
          <a:ext cx="1663700" cy="1180465"/>
        </a:xfrm>
        <a:prstGeom prst="rect">
          <a:avLst/>
        </a:prstGeom>
      </xdr:spPr>
    </xdr:pic>
  </etc:cellImage>
  <etc:cellImage>
    <xdr:pic>
      <xdr:nvPicPr>
        <xdr:cNvPr id="94" name="ID_94EAFCE55F3945D58313F5409AEF7E3E" descr="c0dec8331fa02f98ccee8e4106ce6e2f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0584815" y="32592010"/>
          <a:ext cx="1528445" cy="2047240"/>
        </a:xfrm>
        <a:prstGeom prst="rect">
          <a:avLst/>
        </a:prstGeom>
      </xdr:spPr>
    </xdr:pic>
  </etc:cellImage>
  <etc:cellImage>
    <xdr:pic>
      <xdr:nvPicPr>
        <xdr:cNvPr id="35" name="ID_F5AEB15790A04D1C966FFD7B8B3F3CC4" descr="3bbac2440613356bab90718bd78e6b4e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0486390" y="35039935"/>
          <a:ext cx="1334770" cy="1159510"/>
        </a:xfrm>
        <a:prstGeom prst="rect">
          <a:avLst/>
        </a:prstGeom>
      </xdr:spPr>
    </xdr:pic>
  </etc:cellImage>
  <etc:cellImage>
    <xdr:pic>
      <xdr:nvPicPr>
        <xdr:cNvPr id="104" name="ID_1C5FEC36A1524A689DA81B2F15EC4668" descr="d336e6ef5d5c2e1aed7b79ee29b6663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0544175" y="36825555"/>
          <a:ext cx="1439545" cy="1085215"/>
        </a:xfrm>
        <a:prstGeom prst="rect">
          <a:avLst/>
        </a:prstGeom>
      </xdr:spPr>
    </xdr:pic>
  </etc:cellImage>
  <etc:cellImage>
    <xdr:pic>
      <xdr:nvPicPr>
        <xdr:cNvPr id="46" name="ID_F9ABD78D88BD4559AD4D85DEBDCB8119" descr="b02821ba3cc0fe4709dd7654dccf6b87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0679430" y="38819455"/>
          <a:ext cx="1335405" cy="1410970"/>
        </a:xfrm>
        <a:prstGeom prst="rect">
          <a:avLst/>
        </a:prstGeom>
      </xdr:spPr>
    </xdr:pic>
  </etc:cellImage>
  <etc:cellImage>
    <xdr:pic>
      <xdr:nvPicPr>
        <xdr:cNvPr id="109" name="ID_D9A4C714B9AA46FB98EF52AD307BAAE3" descr="2a072be9b0be19b6878700d4f77a489e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0074275" y="40570150"/>
          <a:ext cx="2347595" cy="1764665"/>
        </a:xfrm>
        <a:prstGeom prst="rect">
          <a:avLst/>
        </a:prstGeom>
      </xdr:spPr>
    </xdr:pic>
  </etc:cellImage>
</etc:cellImages>
</file>

<file path=xl/sharedStrings.xml><?xml version="1.0" encoding="utf-8"?>
<sst xmlns="http://schemas.openxmlformats.org/spreadsheetml/2006/main" count="131" uniqueCount="80">
  <si>
    <t>阜阳市建投启元和樾项目营销中心标识标牌翻新与制作清单</t>
  </si>
  <si>
    <t>序号</t>
  </si>
  <si>
    <t>位置</t>
  </si>
  <si>
    <t>名称</t>
  </si>
  <si>
    <t>材质</t>
  </si>
  <si>
    <t>尺寸</t>
  </si>
  <si>
    <t>需求描述</t>
  </si>
  <si>
    <t>单位</t>
  </si>
  <si>
    <t>数量</t>
  </si>
  <si>
    <t>不含税单价（元）</t>
  </si>
  <si>
    <t>不含税合计（元）</t>
  </si>
  <si>
    <t>备注</t>
  </si>
  <si>
    <t>外场导视</t>
  </si>
  <si>
    <t>停车场
指引牌</t>
  </si>
  <si>
    <t>主体框架结构：2mm镀锌方管激光切割，焊接打磨防锈处理。
+主体预埋件</t>
  </si>
  <si>
    <t>240*50*12cm</t>
  </si>
  <si>
    <t>原标识导视返厂打磨除锈 补孔
喷底漆+面漆+立体发光字及丝印</t>
  </si>
  <si>
    <t>组</t>
  </si>
  <si>
    <t>翻新+移位置
（地面预埋加拉通电源线）
移动位置时标识方向需确认</t>
  </si>
  <si>
    <t>人行
指引牌</t>
  </si>
  <si>
    <t>230*48*12cm</t>
  </si>
  <si>
    <t>岗亭</t>
  </si>
  <si>
    <t xml:space="preserve">主体框架结构：3mm镀锌方管激光切割，焊接打磨防锈处理。
</t>
  </si>
  <si>
    <t>220*265cm</t>
  </si>
  <si>
    <t>原标识导视返厂打磨除锈 补孔
喷底漆+面漆+立体发光字及丝印
玻璃贴防晒膜
底板塌陷需重新铺砖</t>
  </si>
  <si>
    <t>翻新+移位置</t>
  </si>
  <si>
    <t>户外垃圾桶</t>
  </si>
  <si>
    <t>结构框架：2mmDN20镀锌方管激光切割，高密度割焊接主体结构，焊点精细打磨防锈处理。</t>
  </si>
  <si>
    <t>800*500mm</t>
  </si>
  <si>
    <t>户外金属垃圾桶重新设计加制作</t>
  </si>
  <si>
    <t>个</t>
  </si>
  <si>
    <t>重新制作</t>
  </si>
  <si>
    <t>伞桶架</t>
  </si>
  <si>
    <t>800*300mm</t>
  </si>
  <si>
    <t>户外金属伞桶重新设计加制作</t>
  </si>
  <si>
    <t>重新设计制作</t>
  </si>
  <si>
    <t>移动提示牌</t>
  </si>
  <si>
    <t>主牌体:
2mm钢板激光切割焊接成型，焊点精细打磨防锈处理</t>
  </si>
  <si>
    <t>700*220mm</t>
  </si>
  <si>
    <t>户外金属移动提示牌重新设计加制作</t>
  </si>
  <si>
    <t>温馨提示牌</t>
  </si>
  <si>
    <t>5MM不锈钢激光切割打磨处理</t>
  </si>
  <si>
    <t>240*80mm</t>
  </si>
  <si>
    <t>金属提示牌重新设计制作</t>
  </si>
  <si>
    <t>室内导视</t>
  </si>
  <si>
    <t>户内垃圾桶</t>
  </si>
  <si>
    <t>原标识导视返厂打磨除锈 补孔
喷底漆+面漆+丝印</t>
  </si>
  <si>
    <t>翻新</t>
  </si>
  <si>
    <t>名片盒</t>
  </si>
  <si>
    <t>主牌体:2mm不锈钢激光切割焊接成型，焊点精细打磨防锈处理</t>
  </si>
  <si>
    <t>403*105mm</t>
  </si>
  <si>
    <t>户型图资料架</t>
  </si>
  <si>
    <t>1800*400*300mm</t>
  </si>
  <si>
    <t>信息玻璃展架</t>
  </si>
  <si>
    <t>1800*300mm</t>
  </si>
  <si>
    <t>公示栏</t>
  </si>
  <si>
    <t>2000*1810*400mm</t>
  </si>
  <si>
    <t>接待/水吧台牌</t>
  </si>
  <si>
    <t>主牌体:1.5mm不锈钢激光切割焊接成型，焊点精细打磨防锈处理</t>
  </si>
  <si>
    <t>350*80*30mm</t>
  </si>
  <si>
    <t>公示簿</t>
  </si>
  <si>
    <t>1300*500*350mm</t>
  </si>
  <si>
    <t>户型牌、交付标准</t>
  </si>
  <si>
    <t>主牌体:3mm不锈钢激光切割焊接成型，焊点精细打磨防锈处理</t>
  </si>
  <si>
    <t>600*350mm</t>
  </si>
  <si>
    <t>高分子材质，表面进口汽车烤漆</t>
  </si>
  <si>
    <t>100*50*45mm</t>
  </si>
  <si>
    <t>室内垃圾桶</t>
  </si>
  <si>
    <t>营销中心指引</t>
  </si>
  <si>
    <t>景墙立体字营销中心指引</t>
  </si>
  <si>
    <t>1000*240mm</t>
  </si>
  <si>
    <t>其它</t>
  </si>
  <si>
    <t>运输</t>
  </si>
  <si>
    <t>趟</t>
  </si>
  <si>
    <t>人工</t>
  </si>
  <si>
    <t>项</t>
  </si>
  <si>
    <t>不含税合计</t>
  </si>
  <si>
    <t>税金（   %）</t>
  </si>
  <si>
    <t>含税合计</t>
  </si>
  <si>
    <t>备注：关于以上物品的残值回收价值综合考虑在投标报价中。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</si>
</sst>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0"/>
      <name val="等线"/>
      <charset val="134"/>
      <scheme val="minor"/>
    </font>
    <font>
      <sz val="11"/>
      <name val="微软雅黑"/>
      <charset val="134"/>
    </font>
    <font>
      <sz val="28"/>
      <name val="楷体"/>
      <charset val="134"/>
    </font>
    <font>
      <sz val="16"/>
      <name val="微软雅黑"/>
      <charset val="134"/>
    </font>
    <font>
      <sz val="14"/>
      <name val="微软雅黑"/>
      <charset val="134"/>
    </font>
    <font>
      <sz val="14"/>
      <name val="等线"/>
      <charset val="134"/>
      <scheme val="minor"/>
    </font>
    <font>
      <b/>
      <sz val="14"/>
      <name val="等线"/>
      <charset val="134"/>
      <scheme val="minor"/>
    </font>
    <font>
      <b/>
      <sz val="14"/>
      <name val="微软雅黑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0" xfId="0" applyFont="1"/>
    <xf numFmtId="0" fontId="3" fillId="0" borderId="0" xfId="0" applyFont="1"/>
    <xf numFmtId="176" fontId="3" fillId="0" borderId="0" xfId="0" applyNumberFormat="1" applyFont="1"/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176" fontId="9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1" fillId="0" borderId="0" xfId="0" applyFont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11.jpeg"/><Relationship Id="rId8" Type="http://schemas.openxmlformats.org/officeDocument/2006/relationships/image" Target="media/image10.jpeg"/><Relationship Id="rId7" Type="http://schemas.openxmlformats.org/officeDocument/2006/relationships/image" Target="media/image9.jpeg"/><Relationship Id="rId6" Type="http://schemas.openxmlformats.org/officeDocument/2006/relationships/image" Target="media/image8.jpeg"/><Relationship Id="rId5" Type="http://schemas.openxmlformats.org/officeDocument/2006/relationships/image" Target="media/image7.png"/><Relationship Id="rId4" Type="http://schemas.openxmlformats.org/officeDocument/2006/relationships/image" Target="media/image6.jpeg"/><Relationship Id="rId3" Type="http://schemas.openxmlformats.org/officeDocument/2006/relationships/image" Target="media/image5.jpeg"/><Relationship Id="rId2" Type="http://schemas.openxmlformats.org/officeDocument/2006/relationships/image" Target="media/image4.jpeg"/><Relationship Id="rId16" Type="http://schemas.openxmlformats.org/officeDocument/2006/relationships/image" Target="media/image18.jpeg"/><Relationship Id="rId15" Type="http://schemas.openxmlformats.org/officeDocument/2006/relationships/image" Target="media/image17.jpeg"/><Relationship Id="rId14" Type="http://schemas.openxmlformats.org/officeDocument/2006/relationships/image" Target="media/image16.jpeg"/><Relationship Id="rId13" Type="http://schemas.openxmlformats.org/officeDocument/2006/relationships/image" Target="media/image15.jpeg"/><Relationship Id="rId12" Type="http://schemas.openxmlformats.org/officeDocument/2006/relationships/image" Target="media/image14.jpeg"/><Relationship Id="rId11" Type="http://schemas.openxmlformats.org/officeDocument/2006/relationships/image" Target="media/image13.jpeg"/><Relationship Id="rId10" Type="http://schemas.openxmlformats.org/officeDocument/2006/relationships/image" Target="media/image12.jpeg"/><Relationship Id="rId1" Type="http://schemas.openxmlformats.org/officeDocument/2006/relationships/image" Target="media/image3.jpe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74295</xdr:colOff>
      <xdr:row>5</xdr:row>
      <xdr:rowOff>516255</xdr:rowOff>
    </xdr:from>
    <xdr:to>
      <xdr:col>6</xdr:col>
      <xdr:colOff>1148715</xdr:colOff>
      <xdr:row>5</xdr:row>
      <xdr:rowOff>1954530</xdr:rowOff>
    </xdr:to>
    <xdr:pic>
      <xdr:nvPicPr>
        <xdr:cNvPr id="72" name="ID_D94F88DFE85F47439C7D4C154402D7DD" descr="ce0348b8859f0c361fb5c4f6aa9adc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038975" y="7183755"/>
          <a:ext cx="1074420" cy="1438275"/>
        </a:xfrm>
        <a:prstGeom prst="rect">
          <a:avLst/>
        </a:prstGeom>
      </xdr:spPr>
    </xdr:pic>
    <xdr:clientData/>
  </xdr:twoCellAnchor>
  <xdr:twoCellAnchor editAs="oneCell">
    <xdr:from>
      <xdr:col>7</xdr:col>
      <xdr:colOff>62230</xdr:colOff>
      <xdr:row>5</xdr:row>
      <xdr:rowOff>527050</xdr:rowOff>
    </xdr:from>
    <xdr:to>
      <xdr:col>7</xdr:col>
      <xdr:colOff>1135380</xdr:colOff>
      <xdr:row>5</xdr:row>
      <xdr:rowOff>1965325</xdr:rowOff>
    </xdr:to>
    <xdr:pic>
      <xdr:nvPicPr>
        <xdr:cNvPr id="73" name="ID_B77F44F3D53E4CA38F1CE42EEB29666B" descr="5429549e8968a1d6c822976da2b69c1f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217535" y="7194550"/>
          <a:ext cx="1073150" cy="1438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6"/>
  <sheetViews>
    <sheetView tabSelected="1" zoomScale="85" zoomScaleNormal="85" workbookViewId="0">
      <pane ySplit="2" topLeftCell="A18" activePane="bottomLeft" state="frozen"/>
      <selection/>
      <selection pane="bottomLeft" activeCell="G29" sqref="G29"/>
    </sheetView>
  </sheetViews>
  <sheetFormatPr defaultColWidth="9" defaultRowHeight="16.5"/>
  <cols>
    <col min="1" max="1" width="5.625" style="2" customWidth="1"/>
    <col min="2" max="2" width="5.875" style="3" customWidth="1"/>
    <col min="3" max="3" width="9.85" style="4" customWidth="1"/>
    <col min="4" max="4" width="25" style="5" customWidth="1"/>
    <col min="5" max="5" width="20.5" style="2" customWidth="1"/>
    <col min="6" max="6" width="24.55" style="2" customWidth="1"/>
    <col min="7" max="8" width="15.625" style="6" customWidth="1"/>
    <col min="9" max="10" width="7.64166666666667" style="6" customWidth="1"/>
    <col min="11" max="12" width="15.625" style="7" customWidth="1"/>
    <col min="13" max="13" width="16.325" style="2" customWidth="1"/>
    <col min="14" max="16384" width="9" style="2"/>
  </cols>
  <sheetData>
    <row r="1" ht="39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9"/>
      <c r="L1" s="9"/>
      <c r="M1" s="8"/>
    </row>
    <row r="2" ht="42" customHeight="1" spans="1:13">
      <c r="A2" s="10" t="s">
        <v>1</v>
      </c>
      <c r="B2" s="10" t="s">
        <v>2</v>
      </c>
      <c r="C2" s="11" t="s">
        <v>3</v>
      </c>
      <c r="D2" s="10" t="s">
        <v>4</v>
      </c>
      <c r="E2" s="10" t="s">
        <v>5</v>
      </c>
      <c r="F2" s="11" t="s">
        <v>6</v>
      </c>
      <c r="G2" s="11"/>
      <c r="H2" s="11"/>
      <c r="I2" s="11" t="s">
        <v>7</v>
      </c>
      <c r="J2" s="10" t="s">
        <v>8</v>
      </c>
      <c r="K2" s="12" t="s">
        <v>9</v>
      </c>
      <c r="L2" s="12" t="s">
        <v>10</v>
      </c>
      <c r="M2" s="11" t="s">
        <v>11</v>
      </c>
    </row>
    <row r="3" s="1" customFormat="1" ht="148" customHeight="1" spans="1:13">
      <c r="A3" s="13">
        <v>1</v>
      </c>
      <c r="B3" s="14" t="s">
        <v>12</v>
      </c>
      <c r="C3" s="15" t="s">
        <v>13</v>
      </c>
      <c r="D3" s="15" t="s">
        <v>14</v>
      </c>
      <c r="E3" s="16" t="s">
        <v>15</v>
      </c>
      <c r="F3" s="17" t="s">
        <v>16</v>
      </c>
      <c r="G3" s="16" t="str">
        <f>_xlfn.DISPIMG("ID_1250AFDDFFFC48B18ABBE6F66645CB79",1)</f>
        <v>=DISPIMG("ID_1250AFDDFFFC48B18ABBE6F66645CB79",1)</v>
      </c>
      <c r="H3" s="16"/>
      <c r="I3" s="16" t="s">
        <v>17</v>
      </c>
      <c r="J3" s="16">
        <v>1</v>
      </c>
      <c r="K3" s="18"/>
      <c r="L3" s="18">
        <f t="shared" ref="L3:L22" si="0">+K3*J3</f>
        <v>0</v>
      </c>
      <c r="M3" s="15" t="s">
        <v>18</v>
      </c>
    </row>
    <row r="4" s="1" customFormat="1" ht="148" customHeight="1" spans="1:13">
      <c r="A4" s="13">
        <v>2</v>
      </c>
      <c r="B4" s="14"/>
      <c r="C4" s="15" t="s">
        <v>19</v>
      </c>
      <c r="D4" s="15" t="s">
        <v>14</v>
      </c>
      <c r="E4" s="16" t="s">
        <v>20</v>
      </c>
      <c r="F4" s="17" t="s">
        <v>16</v>
      </c>
      <c r="G4" s="16" t="str">
        <f>_xlfn.DISPIMG("ID_DDE9151175D74C20BCFB3A2BA57A4D13",1)</f>
        <v>=DISPIMG("ID_DDE9151175D74C20BCFB3A2BA57A4D13",1)</v>
      </c>
      <c r="H4" s="16"/>
      <c r="I4" s="16" t="s">
        <v>17</v>
      </c>
      <c r="J4" s="16">
        <v>1</v>
      </c>
      <c r="K4" s="18"/>
      <c r="L4" s="18">
        <f t="shared" si="0"/>
        <v>0</v>
      </c>
      <c r="M4" s="15" t="s">
        <v>18</v>
      </c>
    </row>
    <row r="5" s="1" customFormat="1" ht="148" customHeight="1" spans="1:13">
      <c r="A5" s="13">
        <v>3</v>
      </c>
      <c r="B5" s="14"/>
      <c r="C5" s="15" t="s">
        <v>21</v>
      </c>
      <c r="D5" s="15" t="s">
        <v>22</v>
      </c>
      <c r="E5" s="16" t="s">
        <v>23</v>
      </c>
      <c r="F5" s="17" t="s">
        <v>24</v>
      </c>
      <c r="G5" s="16" t="str">
        <f>_xlfn.DISPIMG("ID_5A91185B4FF1452A90F4CC8AFAA3BE9C",1)</f>
        <v>=DISPIMG("ID_5A91185B4FF1452A90F4CC8AFAA3BE9C",1)</v>
      </c>
      <c r="H5" s="16"/>
      <c r="I5" s="16" t="s">
        <v>17</v>
      </c>
      <c r="J5" s="16">
        <v>2</v>
      </c>
      <c r="K5" s="18"/>
      <c r="L5" s="18">
        <f t="shared" si="0"/>
        <v>0</v>
      </c>
      <c r="M5" s="16" t="s">
        <v>25</v>
      </c>
    </row>
    <row r="6" s="1" customFormat="1" ht="168" customHeight="1" spans="1:13">
      <c r="A6" s="13">
        <v>4</v>
      </c>
      <c r="B6" s="14"/>
      <c r="C6" s="15" t="s">
        <v>26</v>
      </c>
      <c r="D6" s="15" t="s">
        <v>27</v>
      </c>
      <c r="E6" s="16" t="s">
        <v>28</v>
      </c>
      <c r="F6" s="19" t="s">
        <v>29</v>
      </c>
      <c r="G6" s="16"/>
      <c r="H6" s="16"/>
      <c r="I6" s="16" t="s">
        <v>30</v>
      </c>
      <c r="J6" s="16">
        <v>2</v>
      </c>
      <c r="K6" s="18"/>
      <c r="L6" s="18">
        <f t="shared" si="0"/>
        <v>0</v>
      </c>
      <c r="M6" s="16" t="s">
        <v>31</v>
      </c>
    </row>
    <row r="7" s="1" customFormat="1" ht="137" customHeight="1" spans="1:13">
      <c r="A7" s="13">
        <v>5</v>
      </c>
      <c r="B7" s="14"/>
      <c r="C7" s="15" t="s">
        <v>32</v>
      </c>
      <c r="D7" s="15" t="s">
        <v>27</v>
      </c>
      <c r="E7" s="16" t="s">
        <v>33</v>
      </c>
      <c r="F7" s="19" t="s">
        <v>34</v>
      </c>
      <c r="G7" s="16" t="str">
        <f>_xlfn.DISPIMG("ID_C4D2E89F87ED4EABBFF63DCE6EA04D06",1)</f>
        <v>=DISPIMG("ID_C4D2E89F87ED4EABBFF63DCE6EA04D06",1)</v>
      </c>
      <c r="H7" s="16"/>
      <c r="I7" s="16" t="s">
        <v>30</v>
      </c>
      <c r="J7" s="16">
        <v>2</v>
      </c>
      <c r="K7" s="18"/>
      <c r="L7" s="18">
        <f t="shared" si="0"/>
        <v>0</v>
      </c>
      <c r="M7" s="16" t="s">
        <v>35</v>
      </c>
    </row>
    <row r="8" s="1" customFormat="1" ht="137" customHeight="1" spans="1:13">
      <c r="A8" s="13">
        <v>6</v>
      </c>
      <c r="B8" s="14"/>
      <c r="C8" s="15" t="s">
        <v>36</v>
      </c>
      <c r="D8" s="15" t="s">
        <v>37</v>
      </c>
      <c r="E8" s="16" t="s">
        <v>38</v>
      </c>
      <c r="F8" s="19" t="s">
        <v>39</v>
      </c>
      <c r="G8" s="20" t="str">
        <f>_xlfn.DISPIMG("ID_E1F4367EB91A4AE791FC1A58B16ED847",1)</f>
        <v>=DISPIMG("ID_E1F4367EB91A4AE791FC1A58B16ED847",1)</v>
      </c>
      <c r="H8" s="20"/>
      <c r="I8" s="16" t="s">
        <v>30</v>
      </c>
      <c r="J8" s="16">
        <v>10</v>
      </c>
      <c r="K8" s="18"/>
      <c r="L8" s="18">
        <f t="shared" si="0"/>
        <v>0</v>
      </c>
      <c r="M8" s="16" t="s">
        <v>35</v>
      </c>
    </row>
    <row r="9" s="1" customFormat="1" ht="137" customHeight="1" spans="1:13">
      <c r="A9" s="13">
        <v>7</v>
      </c>
      <c r="B9" s="14"/>
      <c r="C9" s="15" t="s">
        <v>40</v>
      </c>
      <c r="D9" s="15" t="s">
        <v>41</v>
      </c>
      <c r="E9" s="16" t="s">
        <v>42</v>
      </c>
      <c r="F9" s="19" t="s">
        <v>43</v>
      </c>
      <c r="G9" s="16" t="str">
        <f>_xlfn.DISPIMG("ID_19DAD2C3EF284D83A19D83251498FA64",1)</f>
        <v>=DISPIMG("ID_19DAD2C3EF284D83A19D83251498FA64",1)</v>
      </c>
      <c r="H9" s="16"/>
      <c r="I9" s="16" t="s">
        <v>30</v>
      </c>
      <c r="J9" s="16">
        <v>21</v>
      </c>
      <c r="K9" s="18"/>
      <c r="L9" s="18">
        <f t="shared" si="0"/>
        <v>0</v>
      </c>
      <c r="M9" s="16" t="s">
        <v>35</v>
      </c>
    </row>
    <row r="10" s="1" customFormat="1" ht="137" customHeight="1" spans="1:13">
      <c r="A10" s="13">
        <v>8</v>
      </c>
      <c r="B10" s="14" t="s">
        <v>44</v>
      </c>
      <c r="C10" s="15" t="s">
        <v>45</v>
      </c>
      <c r="D10" s="15" t="s">
        <v>27</v>
      </c>
      <c r="E10" s="16" t="s">
        <v>28</v>
      </c>
      <c r="F10" s="17" t="s">
        <v>46</v>
      </c>
      <c r="G10" s="16" t="str">
        <f>_xlfn.DISPIMG("ID_B0BF940133E54060B2692185C10A604D",1)</f>
        <v>=DISPIMG("ID_B0BF940133E54060B2692185C10A604D",1)</v>
      </c>
      <c r="H10" s="16"/>
      <c r="I10" s="16" t="s">
        <v>30</v>
      </c>
      <c r="J10" s="16">
        <v>4</v>
      </c>
      <c r="K10" s="18"/>
      <c r="L10" s="18">
        <f t="shared" si="0"/>
        <v>0</v>
      </c>
      <c r="M10" s="16" t="s">
        <v>47</v>
      </c>
    </row>
    <row r="11" s="1" customFormat="1" ht="137" customHeight="1" spans="1:13">
      <c r="A11" s="13">
        <v>9</v>
      </c>
      <c r="B11" s="14"/>
      <c r="C11" s="15" t="s">
        <v>48</v>
      </c>
      <c r="D11" s="15" t="s">
        <v>49</v>
      </c>
      <c r="E11" s="16" t="s">
        <v>50</v>
      </c>
      <c r="F11" s="17" t="s">
        <v>46</v>
      </c>
      <c r="G11" s="20" t="str">
        <f>_xlfn.DISPIMG("ID_78117625F7F74B98BB6A7E62B2E8BAA5",1)</f>
        <v>=DISPIMG("ID_78117625F7F74B98BB6A7E62B2E8BAA5",1)</v>
      </c>
      <c r="H11" s="20"/>
      <c r="I11" s="16" t="s">
        <v>30</v>
      </c>
      <c r="J11" s="21">
        <v>2</v>
      </c>
      <c r="K11" s="18"/>
      <c r="L11" s="18">
        <f t="shared" si="0"/>
        <v>0</v>
      </c>
      <c r="M11" s="16" t="s">
        <v>47</v>
      </c>
    </row>
    <row r="12" s="1" customFormat="1" ht="137" customHeight="1" spans="1:13">
      <c r="A12" s="13">
        <v>10</v>
      </c>
      <c r="B12" s="14"/>
      <c r="C12" s="15" t="s">
        <v>51</v>
      </c>
      <c r="D12" s="15" t="s">
        <v>27</v>
      </c>
      <c r="E12" s="16" t="s">
        <v>52</v>
      </c>
      <c r="F12" s="17" t="s">
        <v>46</v>
      </c>
      <c r="G12" s="16" t="str">
        <f>_xlfn.DISPIMG("ID_9C2F81606FDC4015B1723F84F26DAE45",1)</f>
        <v>=DISPIMG("ID_9C2F81606FDC4015B1723F84F26DAE45",1)</v>
      </c>
      <c r="H12" s="16"/>
      <c r="I12" s="16" t="s">
        <v>30</v>
      </c>
      <c r="J12" s="21">
        <v>4</v>
      </c>
      <c r="K12" s="18"/>
      <c r="L12" s="18">
        <f t="shared" si="0"/>
        <v>0</v>
      </c>
      <c r="M12" s="16" t="s">
        <v>47</v>
      </c>
    </row>
    <row r="13" s="1" customFormat="1" ht="137" customHeight="1" spans="1:13">
      <c r="A13" s="13">
        <v>11</v>
      </c>
      <c r="B13" s="14"/>
      <c r="C13" s="15" t="s">
        <v>53</v>
      </c>
      <c r="D13" s="15" t="s">
        <v>27</v>
      </c>
      <c r="E13" s="16" t="s">
        <v>54</v>
      </c>
      <c r="F13" s="17" t="s">
        <v>46</v>
      </c>
      <c r="G13" s="16" t="str">
        <f>_xlfn.DISPIMG("ID_63066FB197CA4002A9429C19A517ADA2",1)</f>
        <v>=DISPIMG("ID_63066FB197CA4002A9429C19A517ADA2",1)</v>
      </c>
      <c r="H13" s="16"/>
      <c r="I13" s="16" t="s">
        <v>30</v>
      </c>
      <c r="J13" s="21">
        <v>6</v>
      </c>
      <c r="K13" s="18"/>
      <c r="L13" s="18">
        <f t="shared" si="0"/>
        <v>0</v>
      </c>
      <c r="M13" s="16" t="s">
        <v>47</v>
      </c>
    </row>
    <row r="14" s="1" customFormat="1" ht="137" customHeight="1" spans="1:13">
      <c r="A14" s="13">
        <v>12</v>
      </c>
      <c r="B14" s="14"/>
      <c r="C14" s="15" t="s">
        <v>55</v>
      </c>
      <c r="D14" s="15" t="s">
        <v>27</v>
      </c>
      <c r="E14" s="16" t="s">
        <v>56</v>
      </c>
      <c r="F14" s="17" t="s">
        <v>46</v>
      </c>
      <c r="G14" s="16" t="str">
        <f>_xlfn.DISPIMG("ID_DF6D3B695C6D47509F0B0C88E68ECB3C",1)</f>
        <v>=DISPIMG("ID_DF6D3B695C6D47509F0B0C88E68ECB3C",1)</v>
      </c>
      <c r="H14" s="16"/>
      <c r="I14" s="16" t="s">
        <v>17</v>
      </c>
      <c r="J14" s="22">
        <v>1</v>
      </c>
      <c r="K14" s="18"/>
      <c r="L14" s="18">
        <f t="shared" si="0"/>
        <v>0</v>
      </c>
      <c r="M14" s="16" t="s">
        <v>47</v>
      </c>
    </row>
    <row r="15" s="1" customFormat="1" ht="137" customHeight="1" spans="1:13">
      <c r="A15" s="13">
        <v>13</v>
      </c>
      <c r="B15" s="14"/>
      <c r="C15" s="15" t="s">
        <v>57</v>
      </c>
      <c r="D15" s="15" t="s">
        <v>58</v>
      </c>
      <c r="E15" s="16" t="s">
        <v>59</v>
      </c>
      <c r="F15" s="17" t="s">
        <v>46</v>
      </c>
      <c r="G15" s="16" t="str">
        <f>_xlfn.DISPIMG("ID_425CD4E050A94957B1FCEFE29038FFF9",1)</f>
        <v>=DISPIMG("ID_425CD4E050A94957B1FCEFE29038FFF9",1)</v>
      </c>
      <c r="H15" s="16"/>
      <c r="I15" s="16" t="s">
        <v>17</v>
      </c>
      <c r="J15" s="21">
        <v>2</v>
      </c>
      <c r="K15" s="18"/>
      <c r="L15" s="18">
        <f t="shared" si="0"/>
        <v>0</v>
      </c>
      <c r="M15" s="16" t="s">
        <v>47</v>
      </c>
    </row>
    <row r="16" s="1" customFormat="1" ht="137" customHeight="1" spans="1:13">
      <c r="A16" s="13">
        <v>14</v>
      </c>
      <c r="B16" s="14"/>
      <c r="C16" s="15" t="s">
        <v>60</v>
      </c>
      <c r="D16" s="15" t="s">
        <v>27</v>
      </c>
      <c r="E16" s="16" t="s">
        <v>61</v>
      </c>
      <c r="F16" s="17" t="s">
        <v>46</v>
      </c>
      <c r="G16" s="16" t="str">
        <f>_xlfn.DISPIMG("ID_94EAFCE55F3945D58313F5409AEF7E3E",1)</f>
        <v>=DISPIMG("ID_94EAFCE55F3945D58313F5409AEF7E3E",1)</v>
      </c>
      <c r="H16" s="16"/>
      <c r="I16" s="16" t="s">
        <v>30</v>
      </c>
      <c r="J16" s="21">
        <v>1</v>
      </c>
      <c r="K16" s="18"/>
      <c r="L16" s="18">
        <f t="shared" si="0"/>
        <v>0</v>
      </c>
      <c r="M16" s="16" t="s">
        <v>47</v>
      </c>
    </row>
    <row r="17" s="1" customFormat="1" ht="137" customHeight="1" spans="1:13">
      <c r="A17" s="13">
        <v>15</v>
      </c>
      <c r="B17" s="14"/>
      <c r="C17" s="15" t="s">
        <v>62</v>
      </c>
      <c r="D17" s="15" t="s">
        <v>63</v>
      </c>
      <c r="E17" s="16" t="s">
        <v>64</v>
      </c>
      <c r="F17" s="17" t="s">
        <v>46</v>
      </c>
      <c r="G17" s="16" t="str">
        <f>_xlfn.DISPIMG("ID_F5AEB15790A04D1C966FFD7B8B3F3CC4",1)</f>
        <v>=DISPIMG("ID_F5AEB15790A04D1C966FFD7B8B3F3CC4",1)</v>
      </c>
      <c r="H17" s="16"/>
      <c r="I17" s="16" t="s">
        <v>30</v>
      </c>
      <c r="J17" s="21">
        <v>1</v>
      </c>
      <c r="K17" s="18"/>
      <c r="L17" s="18">
        <f t="shared" si="0"/>
        <v>0</v>
      </c>
      <c r="M17" s="16" t="s">
        <v>31</v>
      </c>
    </row>
    <row r="18" s="1" customFormat="1" ht="137" customHeight="1" spans="1:13">
      <c r="A18" s="13">
        <v>16</v>
      </c>
      <c r="B18" s="14"/>
      <c r="C18" s="15" t="s">
        <v>40</v>
      </c>
      <c r="D18" s="15" t="s">
        <v>65</v>
      </c>
      <c r="E18" s="16" t="s">
        <v>66</v>
      </c>
      <c r="F18" s="16" t="s">
        <v>35</v>
      </c>
      <c r="G18" s="16" t="str">
        <f>_xlfn.DISPIMG("ID_1C5FEC36A1524A689DA81B2F15EC4668",1)</f>
        <v>=DISPIMG("ID_1C5FEC36A1524A689DA81B2F15EC4668",1)</v>
      </c>
      <c r="H18" s="16"/>
      <c r="I18" s="16" t="s">
        <v>30</v>
      </c>
      <c r="J18" s="16">
        <v>42</v>
      </c>
      <c r="K18" s="18"/>
      <c r="L18" s="18">
        <f t="shared" si="0"/>
        <v>0</v>
      </c>
      <c r="M18" s="16" t="s">
        <v>35</v>
      </c>
    </row>
    <row r="19" s="1" customFormat="1" ht="137" customHeight="1" spans="1:13">
      <c r="A19" s="13">
        <v>17</v>
      </c>
      <c r="B19" s="14"/>
      <c r="C19" s="15" t="s">
        <v>67</v>
      </c>
      <c r="D19" s="15" t="s">
        <v>27</v>
      </c>
      <c r="E19" s="16" t="s">
        <v>33</v>
      </c>
      <c r="F19" s="17" t="s">
        <v>46</v>
      </c>
      <c r="G19" s="16" t="str">
        <f>_xlfn.DISPIMG("ID_F9ABD78D88BD4559AD4D85DEBDCB8119",1)</f>
        <v>=DISPIMG("ID_F9ABD78D88BD4559AD4D85DEBDCB8119",1)</v>
      </c>
      <c r="H19" s="16"/>
      <c r="I19" s="16" t="s">
        <v>30</v>
      </c>
      <c r="J19" s="16">
        <v>3</v>
      </c>
      <c r="K19" s="18"/>
      <c r="L19" s="18">
        <f t="shared" si="0"/>
        <v>0</v>
      </c>
      <c r="M19" s="16" t="s">
        <v>47</v>
      </c>
    </row>
    <row r="20" s="1" customFormat="1" ht="137" customHeight="1" spans="1:13">
      <c r="A20" s="13">
        <v>18</v>
      </c>
      <c r="B20" s="13"/>
      <c r="C20" s="15" t="s">
        <v>68</v>
      </c>
      <c r="D20" s="15" t="s">
        <v>69</v>
      </c>
      <c r="E20" s="16" t="s">
        <v>70</v>
      </c>
      <c r="F20" s="17" t="s">
        <v>46</v>
      </c>
      <c r="G20" s="16" t="str">
        <f>_xlfn.DISPIMG("ID_D9A4C714B9AA46FB98EF52AD307BAAE3",1)</f>
        <v>=DISPIMG("ID_D9A4C714B9AA46FB98EF52AD307BAAE3",1)</v>
      </c>
      <c r="H20" s="16"/>
      <c r="I20" s="16" t="s">
        <v>17</v>
      </c>
      <c r="J20" s="22">
        <v>1</v>
      </c>
      <c r="K20" s="18"/>
      <c r="L20" s="18">
        <f t="shared" si="0"/>
        <v>0</v>
      </c>
      <c r="M20" s="16" t="s">
        <v>47</v>
      </c>
    </row>
    <row r="21" s="1" customFormat="1" ht="47" customHeight="1" spans="1:13">
      <c r="A21" s="13">
        <v>19</v>
      </c>
      <c r="B21" s="23" t="s">
        <v>71</v>
      </c>
      <c r="C21" s="16" t="s">
        <v>72</v>
      </c>
      <c r="D21" s="16"/>
      <c r="E21" s="16"/>
      <c r="F21" s="16"/>
      <c r="G21" s="16"/>
      <c r="H21" s="16"/>
      <c r="I21" s="16" t="s">
        <v>73</v>
      </c>
      <c r="J21" s="16">
        <v>2</v>
      </c>
      <c r="K21" s="18"/>
      <c r="L21" s="18">
        <f t="shared" si="0"/>
        <v>0</v>
      </c>
      <c r="M21" s="19"/>
    </row>
    <row r="22" ht="44.1" customHeight="1" spans="1:13">
      <c r="A22" s="13">
        <v>20</v>
      </c>
      <c r="B22" s="23"/>
      <c r="C22" s="16" t="s">
        <v>74</v>
      </c>
      <c r="D22" s="16"/>
      <c r="E22" s="16"/>
      <c r="F22" s="16"/>
      <c r="G22" s="16"/>
      <c r="H22" s="16"/>
      <c r="I22" s="16" t="s">
        <v>75</v>
      </c>
      <c r="J22" s="16">
        <v>1</v>
      </c>
      <c r="K22" s="18"/>
      <c r="L22" s="18">
        <f t="shared" si="0"/>
        <v>0</v>
      </c>
      <c r="M22" s="19"/>
    </row>
    <row r="23" ht="21" spans="1:13">
      <c r="A23" s="13">
        <v>21</v>
      </c>
      <c r="B23" s="24" t="s">
        <v>76</v>
      </c>
      <c r="C23" s="24"/>
      <c r="D23" s="24"/>
      <c r="E23" s="24"/>
      <c r="F23" s="24"/>
      <c r="G23" s="24"/>
      <c r="H23" s="24"/>
      <c r="I23" s="24"/>
      <c r="J23" s="24"/>
      <c r="K23" s="24"/>
      <c r="L23" s="25">
        <f>SUM(L3:L22)</f>
        <v>0</v>
      </c>
      <c r="M23" s="26"/>
    </row>
    <row r="24" ht="21" spans="1:13">
      <c r="A24" s="13">
        <v>22</v>
      </c>
      <c r="B24" s="24" t="s">
        <v>77</v>
      </c>
      <c r="C24" s="24"/>
      <c r="D24" s="24"/>
      <c r="E24" s="24"/>
      <c r="F24" s="24"/>
      <c r="G24" s="24"/>
      <c r="H24" s="24"/>
      <c r="I24" s="24"/>
      <c r="J24" s="24"/>
      <c r="K24" s="24"/>
      <c r="L24" s="25"/>
      <c r="M24" s="26"/>
    </row>
    <row r="25" ht="21" spans="1:13">
      <c r="A25" s="13">
        <v>23</v>
      </c>
      <c r="B25" s="24" t="s">
        <v>78</v>
      </c>
      <c r="C25" s="24"/>
      <c r="D25" s="24"/>
      <c r="E25" s="24"/>
      <c r="F25" s="24"/>
      <c r="G25" s="24"/>
      <c r="H25" s="24"/>
      <c r="I25" s="24"/>
      <c r="J25" s="24"/>
      <c r="K25" s="24"/>
      <c r="L25" s="25">
        <f>+L24+L23</f>
        <v>0</v>
      </c>
      <c r="M25" s="26"/>
    </row>
    <row r="26" spans="1:13">
      <c r="A26" s="27" t="s">
        <v>79</v>
      </c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</row>
  </sheetData>
  <autoFilter xmlns:etc="http://www.wps.cn/officeDocument/2017/etCustomData" ref="A2:M25" etc:filterBottomFollowUsedRange="0">
    <extLst/>
  </autoFilter>
  <mergeCells count="29">
    <mergeCell ref="A1:M1"/>
    <mergeCell ref="G2:H2"/>
    <mergeCell ref="G3:H3"/>
    <mergeCell ref="G4:H4"/>
    <mergeCell ref="G5:H5"/>
    <mergeCell ref="G6:H6"/>
    <mergeCell ref="G7:H7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C21:H21"/>
    <mergeCell ref="C22:H22"/>
    <mergeCell ref="B23:K23"/>
    <mergeCell ref="B24:K24"/>
    <mergeCell ref="B25:K25"/>
    <mergeCell ref="A26:M26"/>
    <mergeCell ref="B3:B9"/>
    <mergeCell ref="B10:B19"/>
    <mergeCell ref="B21:B22"/>
  </mergeCells>
  <pageMargins left="0.751388888888889" right="0.751388888888889" top="1" bottom="1" header="0.5" footer="0.5"/>
  <pageSetup paperSize="9" scale="50" fitToHeight="0" orientation="portrait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建投启元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DHFKCC01.高永会</dc:creator>
  <cp:lastModifiedBy>花顺</cp:lastModifiedBy>
  <dcterms:created xsi:type="dcterms:W3CDTF">2018-03-13T06:42:00Z</dcterms:created>
  <dcterms:modified xsi:type="dcterms:W3CDTF">2026-02-04T08:17:52Z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9AB6516BF8294A729CE4F839B14B8AAC_13</vt:lpwstr>
  </property>
  <property fmtid="{D5CDD505-2E9C-101B-9397-08002B2CF9AE}" pid="4" name="CalculationRule">
    <vt:i4>0</vt:i4>
  </property>
</Properties>
</file>